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95" firstSheet="2" activeTab="5"/>
  </bookViews>
  <sheets>
    <sheet name="交付申請書" sheetId="1" state="hidden" r:id="rId1"/>
    <sheet name="日割計算表（記入例）" sheetId="2" state="hidden" r:id="rId2"/>
    <sheet name="第３号様式" sheetId="3" r:id="rId3"/>
    <sheet name="第３号様式（記載例①）" sheetId="4" r:id="rId4"/>
    <sheet name="第３号様式 (記載例②)" sheetId="5" r:id="rId5"/>
    <sheet name="第３号様式 (記載例③)" sheetId="6" r:id="rId6"/>
  </sheets>
  <definedNames>
    <definedName name="_xlfn.IFERROR" hidden="1">#NAME?</definedName>
    <definedName name="_xlnm.Print_Area" localSheetId="0">'交付申請書'!$B$1:$O$50</definedName>
    <definedName name="_xlnm.Print_Area" localSheetId="2">'第３号様式'!$A$1:$BF$25</definedName>
    <definedName name="_xlnm.Print_Area" localSheetId="4">'第３号様式 (記載例②)'!$A$1:$BF$25</definedName>
    <definedName name="_xlnm.Print_Area" localSheetId="5">'第３号様式 (記載例③)'!$A$1:$BF$25</definedName>
    <definedName name="_xlnm.Print_Area" localSheetId="3">'第３号様式（記載例①）'!$A$1:$BF$25</definedName>
    <definedName name="_xlnm.Print_Area" localSheetId="1">'日割計算表（記入例）'!$A$1:$AB$29</definedName>
    <definedName name="過去交付決定">#REF!</definedName>
  </definedNames>
  <calcPr fullCalcOnLoad="1"/>
</workbook>
</file>

<file path=xl/sharedStrings.xml><?xml version="1.0" encoding="utf-8"?>
<sst xmlns="http://schemas.openxmlformats.org/spreadsheetml/2006/main" count="402" uniqueCount="115">
  <si>
    <t>開始日</t>
  </si>
  <si>
    <t>終了日</t>
  </si>
  <si>
    <t>10月</t>
  </si>
  <si>
    <t>11月</t>
  </si>
  <si>
    <t>12月</t>
  </si>
  <si>
    <t>合計</t>
  </si>
  <si>
    <t>賃借料</t>
  </si>
  <si>
    <t>採用年月日</t>
  </si>
  <si>
    <t>補助基準額</t>
  </si>
  <si>
    <t>（あて先）　京都市長</t>
  </si>
  <si>
    <t>年度</t>
  </si>
  <si>
    <t>平成</t>
  </si>
  <si>
    <t>番号</t>
  </si>
  <si>
    <t>年</t>
  </si>
  <si>
    <t>月数</t>
  </si>
  <si>
    <t>月</t>
  </si>
  <si>
    <t>日</t>
  </si>
  <si>
    <t>終了日</t>
  </si>
  <si>
    <t>変換</t>
  </si>
  <si>
    <t>礼金・更新料</t>
  </si>
  <si>
    <t>氏名</t>
  </si>
  <si>
    <t>共益費・管理費（月額）</t>
  </si>
  <si>
    <t>自己負担額（月額）</t>
  </si>
  <si>
    <t>その他収入（月額）</t>
  </si>
  <si>
    <t>居住期間</t>
  </si>
  <si>
    <t>居住日数</t>
  </si>
  <si>
    <t>賃貸借契約書上の条件</t>
  </si>
  <si>
    <t>賃借料</t>
  </si>
  <si>
    <t>月分の実際の支払額</t>
  </si>
  <si>
    <t>共益費・管理費</t>
  </si>
  <si>
    <t>計</t>
  </si>
  <si>
    <t>自己負担額</t>
  </si>
  <si>
    <t>その他の収入</t>
  </si>
  <si>
    <t>補助基準額</t>
  </si>
  <si>
    <t>補助額</t>
  </si>
  <si>
    <t>月分の日割り金額</t>
  </si>
  <si>
    <t>月に記載する金額</t>
  </si>
  <si>
    <t>～</t>
  </si>
  <si>
    <t>日数</t>
  </si>
  <si>
    <t>29～30</t>
  </si>
  <si>
    <t>保育士に関する情報</t>
  </si>
  <si>
    <t>事業計画書の</t>
  </si>
  <si>
    <t>礼金・更新料（月割）</t>
  </si>
  <si>
    <t>礼金・更新料（月額）</t>
  </si>
  <si>
    <t>日割り額及び実支払額比較計算表</t>
  </si>
  <si>
    <t>開始日（住民票上の異動日）</t>
  </si>
  <si>
    <t>～</t>
  </si>
  <si>
    <t>宿舎の
住所</t>
  </si>
  <si>
    <t>賃貸借
契約期間</t>
  </si>
  <si>
    <t>終了日（当月）</t>
  </si>
  <si>
    <t>第１号様式（第１１条関係）</t>
  </si>
  <si>
    <t>㊞</t>
  </si>
  <si>
    <t>電話</t>
  </si>
  <si>
    <t>施設の名称</t>
  </si>
  <si>
    <t>交付申請額</t>
  </si>
  <si>
    <t>開始日</t>
  </si>
  <si>
    <t>終了日</t>
  </si>
  <si>
    <t>添付書類</t>
  </si>
  <si>
    <t>京都市保育士宿舎借り上げ支援事業補助金
交付申請書</t>
  </si>
  <si>
    <t>日</t>
  </si>
  <si>
    <t>月　</t>
  </si>
  <si>
    <t>年</t>
  </si>
  <si>
    <t>平成</t>
  </si>
  <si>
    <t>円</t>
  </si>
  <si>
    <t xml:space="preserve"> 京都市保育士宿舎借り上げ支援事業補助金交付要綱第１１条の規定に基づき，関係書類を添えて，補助金の交付を申請します。</t>
  </si>
  <si>
    <t>事業者の主たる事務所の所在地</t>
  </si>
  <si>
    <t>事業者の名称及び代表者名（記名押印又は署名）</t>
  </si>
  <si>
    <t>補    助
対象期間</t>
  </si>
  <si>
    <t xml:space="preserve">⑴　京都市保育士宿舎借り上げ支援事業補助金対象者一覧（第２号様式）
⑵　京都市保育士宿舎借り上げ支援事業補助金事業計画書（第３号様式）
⑶　京都市保育士宿舎借り上げ支援事業補助金収支予算書（第４号様式）
⑷　事業者が締結した宿舎に係る賃貸借契約書（写し）
⑸　京都市保育士宿舎借り上げ支援事業補助金保育士負担額等
  確認書（第５号様式）
⑹　雇用証明書（第６号様式）
⑺　保育士の住民票（写し）
⑻　勤務経路確認書（第７号様式）
⑼　保育士証（写し）
⑽　その他市長が必要と認める資料
</t>
  </si>
  <si>
    <t>補助
対象
期間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</si>
  <si>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</si>
  <si>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</si>
  <si>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</si>
  <si>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</si>
  <si>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</si>
  <si>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</si>
  <si>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</si>
  <si>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</si>
  <si>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</si>
  <si>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令和</t>
  </si>
  <si>
    <t>年度</t>
  </si>
  <si>
    <t>／</t>
  </si>
  <si>
    <t>枚</t>
  </si>
  <si>
    <t>社会福祉法人えべつ</t>
  </si>
  <si>
    <t>えべつ保育園</t>
  </si>
  <si>
    <t>□</t>
  </si>
  <si>
    <t>☑</t>
  </si>
  <si>
    <t>第３号様式（第５条・第９条関係）</t>
  </si>
  <si>
    <t>事業者名</t>
  </si>
  <si>
    <t>施設名称</t>
  </si>
  <si>
    <t>対象保育士</t>
  </si>
  <si>
    <t>手当等の
支給額</t>
  </si>
  <si>
    <t>月額・年額</t>
  </si>
  <si>
    <t>手当等の
支給回数</t>
  </si>
  <si>
    <t>回</t>
  </si>
  <si>
    <t>奨学金の貸与内容</t>
  </si>
  <si>
    <t>奨学金名称</t>
  </si>
  <si>
    <t>貸与機関</t>
  </si>
  <si>
    <t>償還
期間</t>
  </si>
  <si>
    <t>終了
予定日</t>
  </si>
  <si>
    <t>貸与総額</t>
  </si>
  <si>
    <t>当該年度
償還額</t>
  </si>
  <si>
    <t>償還年数</t>
  </si>
  <si>
    <t>月額（年額）
償還額</t>
  </si>
  <si>
    <t>①手当等の額</t>
  </si>
  <si>
    <t>②保育士償還額</t>
  </si>
  <si>
    <t>④補助金額
（③×1/2）</t>
  </si>
  <si>
    <t>江別市保育士等奨学金返還支援事業補助金　事業（計画書・報告書）</t>
  </si>
  <si>
    <t>③補助対象経費</t>
  </si>
  <si>
    <t>江別　野幌</t>
  </si>
  <si>
    <t>江別　高砂</t>
  </si>
  <si>
    <t>江別　大麻</t>
  </si>
  <si>
    <t>年間</t>
  </si>
  <si>
    <t>○○奨学金</t>
  </si>
  <si>
    <t>日本学生支援機構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</si>
</sst>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0_);[Red]\(0\)"/>
    <numFmt numFmtId="179" formatCode="0&quot;月&quot;"/>
    <numFmt numFmtId="180" formatCode="0&quot;日&quot;"/>
    <numFmt numFmtId="181" formatCode="#,##0_);[Red]\(#,##0\)"/>
    <numFmt numFmtId="182" formatCode="#,###"/>
    <numFmt numFmtId="183" formatCode="0_ "/>
    <numFmt numFmtId="184" formatCode="[$-411]ggge&quot;年&quot;"/>
    <numFmt numFmtId="185" formatCode="0;\-0;;@"/>
    <numFmt numFmtId="186" formatCode="#,##0&quot;円&quot;"/>
  </numFmts>
  <fonts count="55"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color indexed="8"/>
      <name val="ＭＳ 明朝"/>
      <family val="1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Ｐゴシック"/>
      <family val="3"/>
    </font>
    <font>
      <b/>
      <sz val="12"/>
      <color indexed="8"/>
      <name val="HGS創英角ｺﾞｼｯｸUB"/>
      <family val="3"/>
    </font>
    <font>
      <sz val="10.5"/>
      <color indexed="8"/>
      <name val="ＭＳ Ｐゴシック"/>
      <family val="3"/>
    </font>
    <font>
      <sz val="13"/>
      <color indexed="8"/>
      <name val="ＭＳ 明朝"/>
      <family val="1"/>
    </font>
    <font>
      <sz val="11"/>
      <name val="ＭＳ 明朝"/>
      <family val="1"/>
    </font>
    <font>
      <sz val="15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8"/>
      <color indexed="54"/>
      <name val="游ゴシック Light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HG創英角ｺﾞｼｯｸUB"/>
      <family val="3"/>
    </font>
    <font>
      <sz val="12"/>
      <color indexed="9"/>
      <name val="HG創英角ｺﾞｼｯｸUB"/>
      <family val="3"/>
    </font>
    <font>
      <sz val="13"/>
      <color indexed="9"/>
      <name val="HG創英角ｺﾞｼｯｸUB"/>
      <family val="3"/>
    </font>
    <font>
      <sz val="13"/>
      <color indexed="8"/>
      <name val="HG創英角ｺﾞｼｯｸUB"/>
      <family val="3"/>
    </font>
    <font>
      <b/>
      <sz val="12"/>
      <color indexed="10"/>
      <name val="游ゴシック"/>
      <family val="3"/>
    </font>
    <font>
      <b/>
      <sz val="12"/>
      <color indexed="10"/>
      <name val="Calibri"/>
      <family val="2"/>
    </font>
    <font>
      <sz val="11"/>
      <color indexed="8"/>
      <name val="游ゴシック"/>
      <family val="3"/>
    </font>
    <font>
      <sz val="11"/>
      <color indexed="8"/>
      <name val="Calibri"/>
      <family val="2"/>
    </font>
    <font>
      <sz val="18"/>
      <color theme="3"/>
      <name val="游ゴシック Light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hair"/>
      <bottom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 style="hair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53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177" fontId="8" fillId="0" borderId="0" xfId="0" applyNumberFormat="1" applyFont="1" applyAlignment="1">
      <alignment vertical="center" shrinkToFit="1"/>
    </xf>
    <xf numFmtId="0" fontId="0" fillId="0" borderId="1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 shrinkToFit="1"/>
    </xf>
    <xf numFmtId="0" fontId="0" fillId="17" borderId="10" xfId="0" applyFont="1" applyFill="1" applyBorder="1" applyAlignment="1">
      <alignment vertical="center"/>
    </xf>
    <xf numFmtId="182" fontId="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17" borderId="0" xfId="0" applyFont="1" applyFill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0" fillId="17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182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17" borderId="16" xfId="0" applyFont="1" applyFill="1" applyBorder="1" applyAlignment="1">
      <alignment vertical="center"/>
    </xf>
    <xf numFmtId="0" fontId="7" fillId="17" borderId="16" xfId="0" applyFont="1" applyFill="1" applyBorder="1" applyAlignment="1">
      <alignment horizontal="left" vertical="center"/>
    </xf>
    <xf numFmtId="0" fontId="7" fillId="17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right" vertical="center"/>
    </xf>
    <xf numFmtId="0" fontId="0" fillId="33" borderId="0" xfId="0" applyFont="1" applyFill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82" fontId="8" fillId="28" borderId="16" xfId="0" applyNumberFormat="1" applyFont="1" applyFill="1" applyBorder="1" applyAlignment="1">
      <alignment vertical="center" shrinkToFit="1"/>
    </xf>
    <xf numFmtId="0" fontId="8" fillId="33" borderId="16" xfId="0" applyNumberFormat="1" applyFont="1" applyFill="1" applyBorder="1" applyAlignment="1">
      <alignment vertical="center" shrinkToFit="1"/>
    </xf>
    <xf numFmtId="182" fontId="8" fillId="33" borderId="16" xfId="0" applyNumberFormat="1" applyFont="1" applyFill="1" applyBorder="1" applyAlignment="1">
      <alignment vertical="center" shrinkToFit="1"/>
    </xf>
    <xf numFmtId="0" fontId="8" fillId="0" borderId="18" xfId="0" applyNumberFormat="1" applyFont="1" applyBorder="1" applyAlignment="1">
      <alignment vertical="center" shrinkToFit="1"/>
    </xf>
    <xf numFmtId="0" fontId="8" fillId="0" borderId="12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9" xfId="0" applyNumberFormat="1" applyFont="1" applyBorder="1" applyAlignment="1">
      <alignment vertical="center" shrinkToFit="1"/>
    </xf>
    <xf numFmtId="181" fontId="16" fillId="0" borderId="0" xfId="0" applyNumberFormat="1" applyFont="1" applyFill="1" applyBorder="1" applyAlignment="1">
      <alignment vertical="center" wrapText="1" shrinkToFit="1"/>
    </xf>
    <xf numFmtId="181" fontId="8" fillId="0" borderId="0" xfId="0" applyNumberFormat="1" applyFont="1" applyFill="1" applyBorder="1" applyAlignment="1">
      <alignment vertical="center" shrinkToFit="1"/>
    </xf>
    <xf numFmtId="181" fontId="18" fillId="0" borderId="0" xfId="0" applyNumberFormat="1" applyFont="1" applyFill="1" applyBorder="1" applyAlignment="1">
      <alignment vertical="center" wrapText="1" shrinkToFit="1"/>
    </xf>
    <xf numFmtId="0" fontId="8" fillId="0" borderId="0" xfId="0" applyFont="1" applyBorder="1" applyAlignment="1">
      <alignment horizontal="center" vertical="center"/>
    </xf>
    <xf numFmtId="182" fontId="8" fillId="28" borderId="20" xfId="0" applyNumberFormat="1" applyFont="1" applyFill="1" applyBorder="1" applyAlignment="1">
      <alignment vertical="center" shrinkToFit="1"/>
    </xf>
    <xf numFmtId="0" fontId="8" fillId="33" borderId="20" xfId="0" applyNumberFormat="1" applyFont="1" applyFill="1" applyBorder="1" applyAlignment="1">
      <alignment vertical="center" shrinkToFit="1"/>
    </xf>
    <xf numFmtId="182" fontId="8" fillId="33" borderId="20" xfId="0" applyNumberFormat="1" applyFont="1" applyFill="1" applyBorder="1" applyAlignment="1">
      <alignment vertical="center" shrinkToFit="1"/>
    </xf>
    <xf numFmtId="182" fontId="8" fillId="28" borderId="21" xfId="0" applyNumberFormat="1" applyFont="1" applyFill="1" applyBorder="1" applyAlignment="1">
      <alignment vertical="center" shrinkToFit="1"/>
    </xf>
    <xf numFmtId="0" fontId="8" fillId="33" borderId="21" xfId="0" applyNumberFormat="1" applyFont="1" applyFill="1" applyBorder="1" applyAlignment="1">
      <alignment vertical="center" shrinkToFit="1"/>
    </xf>
    <xf numFmtId="182" fontId="8" fillId="33" borderId="21" xfId="0" applyNumberFormat="1" applyFont="1" applyFill="1" applyBorder="1" applyAlignment="1">
      <alignment vertical="center" shrinkToFit="1"/>
    </xf>
    <xf numFmtId="0" fontId="8" fillId="0" borderId="21" xfId="0" applyNumberFormat="1" applyFont="1" applyBorder="1" applyAlignment="1">
      <alignment vertical="center" shrinkToFit="1"/>
    </xf>
    <xf numFmtId="181" fontId="8" fillId="33" borderId="0" xfId="0" applyNumberFormat="1" applyFont="1" applyFill="1" applyBorder="1" applyAlignment="1">
      <alignment vertical="center" shrinkToFit="1"/>
    </xf>
    <xf numFmtId="0" fontId="18" fillId="0" borderId="0" xfId="0" applyFont="1" applyFill="1" applyBorder="1" applyAlignment="1">
      <alignment vertical="center" wrapText="1"/>
    </xf>
    <xf numFmtId="0" fontId="7" fillId="28" borderId="18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shrinkToFit="1"/>
    </xf>
    <xf numFmtId="182" fontId="8" fillId="0" borderId="0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vertical="center" shrinkToFit="1"/>
    </xf>
    <xf numFmtId="181" fontId="8" fillId="0" borderId="18" xfId="0" applyNumberFormat="1" applyFont="1" applyFill="1" applyBorder="1" applyAlignment="1">
      <alignment vertical="center" wrapText="1" shrinkToFit="1"/>
    </xf>
    <xf numFmtId="182" fontId="8" fillId="28" borderId="13" xfId="0" applyNumberFormat="1" applyFont="1" applyFill="1" applyBorder="1" applyAlignment="1">
      <alignment vertical="center" shrinkToFit="1"/>
    </xf>
    <xf numFmtId="0" fontId="8" fillId="33" borderId="13" xfId="0" applyNumberFormat="1" applyFont="1" applyFill="1" applyBorder="1" applyAlignment="1">
      <alignment vertical="center" shrinkToFit="1"/>
    </xf>
    <xf numFmtId="182" fontId="8" fillId="33" borderId="13" xfId="0" applyNumberFormat="1" applyFont="1" applyFill="1" applyBorder="1" applyAlignment="1">
      <alignment vertical="center" shrinkToFit="1"/>
    </xf>
    <xf numFmtId="0" fontId="8" fillId="0" borderId="22" xfId="0" applyNumberFormat="1" applyFont="1" applyBorder="1" applyAlignment="1">
      <alignment vertical="center" shrinkToFit="1"/>
    </xf>
    <xf numFmtId="181" fontId="18" fillId="0" borderId="12" xfId="0" applyNumberFormat="1" applyFont="1" applyFill="1" applyBorder="1" applyAlignment="1">
      <alignment vertical="center" wrapText="1" shrinkToFit="1"/>
    </xf>
    <xf numFmtId="0" fontId="17" fillId="0" borderId="13" xfId="0" applyFont="1" applyFill="1" applyBorder="1" applyAlignment="1">
      <alignment vertical="center" shrinkToFi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17" borderId="23" xfId="0" applyFont="1" applyFill="1" applyBorder="1" applyAlignment="1">
      <alignment horizontal="center" vertical="center"/>
    </xf>
    <xf numFmtId="0" fontId="7" fillId="17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17" borderId="24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/>
    </xf>
    <xf numFmtId="0" fontId="7" fillId="17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2" fontId="7" fillId="0" borderId="1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7" fontId="7" fillId="0" borderId="23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22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7" xfId="0" applyFont="1" applyBorder="1" applyAlignment="1">
      <alignment horizontal="left" vertical="top"/>
    </xf>
    <xf numFmtId="0" fontId="7" fillId="0" borderId="26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17" borderId="27" xfId="0" applyFont="1" applyFill="1" applyBorder="1" applyAlignment="1">
      <alignment horizontal="center" vertical="center"/>
    </xf>
    <xf numFmtId="0" fontId="7" fillId="17" borderId="14" xfId="0" applyFont="1" applyFill="1" applyBorder="1" applyAlignment="1">
      <alignment horizontal="center" vertical="center"/>
    </xf>
    <xf numFmtId="0" fontId="7" fillId="17" borderId="28" xfId="0" applyFont="1" applyFill="1" applyBorder="1" applyAlignment="1">
      <alignment horizontal="center" vertical="center"/>
    </xf>
    <xf numFmtId="181" fontId="0" fillId="0" borderId="15" xfId="0" applyNumberFormat="1" applyFont="1" applyBorder="1" applyAlignment="1">
      <alignment horizontal="center" vertical="center" shrinkToFit="1"/>
    </xf>
    <xf numFmtId="181" fontId="0" fillId="0" borderId="16" xfId="0" applyNumberFormat="1" applyFont="1" applyBorder="1" applyAlignment="1">
      <alignment horizontal="center" vertical="center" shrinkToFit="1"/>
    </xf>
    <xf numFmtId="181" fontId="0" fillId="0" borderId="18" xfId="0" applyNumberFormat="1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17" borderId="10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 shrinkToFit="1"/>
    </xf>
    <xf numFmtId="0" fontId="0" fillId="0" borderId="22" xfId="0" applyFont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27" xfId="0" applyFont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181" fontId="0" fillId="17" borderId="15" xfId="0" applyNumberFormat="1" applyFont="1" applyFill="1" applyBorder="1" applyAlignment="1">
      <alignment horizontal="center" vertical="center"/>
    </xf>
    <xf numFmtId="181" fontId="0" fillId="17" borderId="16" xfId="0" applyNumberFormat="1" applyFont="1" applyFill="1" applyBorder="1" applyAlignment="1">
      <alignment horizontal="center" vertical="center"/>
    </xf>
    <xf numFmtId="181" fontId="0" fillId="17" borderId="18" xfId="0" applyNumberFormat="1" applyFont="1" applyFill="1" applyBorder="1" applyAlignment="1">
      <alignment horizontal="center" vertical="center"/>
    </xf>
    <xf numFmtId="179" fontId="0" fillId="0" borderId="10" xfId="0" applyNumberFormat="1" applyFont="1" applyFill="1" applyBorder="1" applyAlignment="1">
      <alignment horizontal="center" vertical="center" shrinkToFit="1"/>
    </xf>
    <xf numFmtId="181" fontId="0" fillId="17" borderId="15" xfId="0" applyNumberFormat="1" applyFont="1" applyFill="1" applyBorder="1" applyAlignment="1">
      <alignment horizontal="center" vertical="center" shrinkToFit="1"/>
    </xf>
    <xf numFmtId="181" fontId="0" fillId="17" borderId="16" xfId="0" applyNumberFormat="1" applyFont="1" applyFill="1" applyBorder="1" applyAlignment="1">
      <alignment horizontal="center" vertical="center" shrinkToFit="1"/>
    </xf>
    <xf numFmtId="181" fontId="0" fillId="17" borderId="18" xfId="0" applyNumberFormat="1" applyFont="1" applyFill="1" applyBorder="1" applyAlignment="1">
      <alignment horizontal="center" vertical="center" shrinkToFit="1"/>
    </xf>
    <xf numFmtId="180" fontId="0" fillId="0" borderId="10" xfId="0" applyNumberFormat="1" applyFont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 shrinkToFit="1"/>
    </xf>
    <xf numFmtId="0" fontId="9" fillId="0" borderId="0" xfId="0" applyFont="1" applyAlignment="1">
      <alignment horizontal="left" vertical="center"/>
    </xf>
    <xf numFmtId="181" fontId="10" fillId="0" borderId="29" xfId="0" applyNumberFormat="1" applyFont="1" applyBorder="1" applyAlignment="1">
      <alignment horizontal="right" vertical="center"/>
    </xf>
    <xf numFmtId="181" fontId="10" fillId="0" borderId="30" xfId="0" applyNumberFormat="1" applyFont="1" applyBorder="1" applyAlignment="1">
      <alignment horizontal="right" vertical="center"/>
    </xf>
    <xf numFmtId="181" fontId="10" fillId="0" borderId="31" xfId="0" applyNumberFormat="1" applyFont="1" applyBorder="1" applyAlignment="1">
      <alignment horizontal="right" vertical="center"/>
    </xf>
    <xf numFmtId="181" fontId="7" fillId="0" borderId="32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right" vertical="center"/>
    </xf>
    <xf numFmtId="181" fontId="0" fillId="17" borderId="10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left" vertical="center" shrinkToFit="1"/>
    </xf>
    <xf numFmtId="181" fontId="10" fillId="0" borderId="33" xfId="0" applyNumberFormat="1" applyFont="1" applyBorder="1" applyAlignment="1">
      <alignment horizontal="right" vertical="center"/>
    </xf>
    <xf numFmtId="181" fontId="10" fillId="0" borderId="34" xfId="0" applyNumberFormat="1" applyFont="1" applyBorder="1" applyAlignment="1">
      <alignment horizontal="right" vertical="center"/>
    </xf>
    <xf numFmtId="181" fontId="10" fillId="0" borderId="35" xfId="0" applyNumberFormat="1" applyFont="1" applyBorder="1" applyAlignment="1">
      <alignment horizontal="right" vertical="center"/>
    </xf>
    <xf numFmtId="181" fontId="10" fillId="0" borderId="36" xfId="0" applyNumberFormat="1" applyFont="1" applyBorder="1" applyAlignment="1">
      <alignment horizontal="right" vertical="center"/>
    </xf>
    <xf numFmtId="181" fontId="10" fillId="0" borderId="10" xfId="0" applyNumberFormat="1" applyFont="1" applyBorder="1" applyAlignment="1">
      <alignment horizontal="right" vertical="center"/>
    </xf>
    <xf numFmtId="181" fontId="10" fillId="0" borderId="37" xfId="0" applyNumberFormat="1" applyFont="1" applyBorder="1" applyAlignment="1">
      <alignment horizontal="right" vertical="center"/>
    </xf>
    <xf numFmtId="0" fontId="11" fillId="0" borderId="37" xfId="0" applyFont="1" applyBorder="1" applyAlignment="1">
      <alignment horizontal="left" vertical="center" shrinkToFit="1"/>
    </xf>
    <xf numFmtId="181" fontId="10" fillId="0" borderId="38" xfId="0" applyNumberFormat="1" applyFont="1" applyBorder="1" applyAlignment="1">
      <alignment horizontal="right" vertical="center"/>
    </xf>
    <xf numFmtId="181" fontId="10" fillId="0" borderId="39" xfId="0" applyNumberFormat="1" applyFont="1" applyBorder="1" applyAlignment="1">
      <alignment horizontal="right" vertical="center"/>
    </xf>
    <xf numFmtId="181" fontId="10" fillId="0" borderId="40" xfId="0" applyNumberFormat="1" applyFont="1" applyBorder="1" applyAlignment="1">
      <alignment horizontal="right" vertical="center"/>
    </xf>
    <xf numFmtId="181" fontId="10" fillId="0" borderId="41" xfId="0" applyNumberFormat="1" applyFont="1" applyBorder="1" applyAlignment="1">
      <alignment horizontal="right" vertical="center"/>
    </xf>
    <xf numFmtId="181" fontId="10" fillId="0" borderId="42" xfId="0" applyNumberFormat="1" applyFont="1" applyBorder="1" applyAlignment="1">
      <alignment horizontal="right" vertical="center"/>
    </xf>
    <xf numFmtId="181" fontId="10" fillId="0" borderId="43" xfId="0" applyNumberFormat="1" applyFont="1" applyBorder="1" applyAlignment="1">
      <alignment horizontal="right" vertical="center"/>
    </xf>
    <xf numFmtId="181" fontId="7" fillId="0" borderId="23" xfId="0" applyNumberFormat="1" applyFont="1" applyBorder="1" applyAlignment="1">
      <alignment horizontal="right" vertical="center"/>
    </xf>
    <xf numFmtId="181" fontId="7" fillId="0" borderId="10" xfId="0" applyNumberFormat="1" applyFont="1" applyBorder="1" applyAlignment="1">
      <alignment horizontal="right" vertical="center"/>
    </xf>
    <xf numFmtId="38" fontId="2" fillId="28" borderId="15" xfId="49" applyFont="1" applyFill="1" applyBorder="1" applyAlignment="1">
      <alignment horizontal="right" vertical="center" shrinkToFit="1"/>
    </xf>
    <xf numFmtId="38" fontId="2" fillId="28" borderId="16" xfId="49" applyFont="1" applyFill="1" applyBorder="1" applyAlignment="1">
      <alignment horizontal="right" vertical="center" shrinkToFit="1"/>
    </xf>
    <xf numFmtId="38" fontId="2" fillId="28" borderId="18" xfId="49" applyFont="1" applyFill="1" applyBorder="1" applyAlignment="1">
      <alignment horizontal="right" vertical="center" shrinkToFit="1"/>
    </xf>
    <xf numFmtId="38" fontId="2" fillId="0" borderId="15" xfId="49" applyFont="1" applyBorder="1" applyAlignment="1">
      <alignment horizontal="right" vertical="center" shrinkToFit="1"/>
    </xf>
    <xf numFmtId="38" fontId="2" fillId="0" borderId="16" xfId="49" applyFont="1" applyBorder="1" applyAlignment="1">
      <alignment horizontal="right" vertical="center" shrinkToFit="1"/>
    </xf>
    <xf numFmtId="38" fontId="2" fillId="0" borderId="18" xfId="49" applyFont="1" applyBorder="1" applyAlignment="1">
      <alignment horizontal="right" vertical="center" shrinkToFit="1"/>
    </xf>
    <xf numFmtId="0" fontId="8" fillId="0" borderId="10" xfId="0" applyFont="1" applyBorder="1" applyAlignment="1">
      <alignment horizontal="left" vertical="center" wrapText="1" shrinkToFit="1"/>
    </xf>
    <xf numFmtId="0" fontId="8" fillId="0" borderId="10" xfId="0" applyFont="1" applyBorder="1" applyAlignment="1">
      <alignment horizontal="left" vertical="center" shrinkToFit="1"/>
    </xf>
    <xf numFmtId="38" fontId="2" fillId="0" borderId="15" xfId="49" applyFont="1" applyBorder="1" applyAlignment="1">
      <alignment horizontal="center" vertical="center" shrinkToFit="1"/>
    </xf>
    <xf numFmtId="38" fontId="2" fillId="0" borderId="16" xfId="49" applyFont="1" applyBorder="1" applyAlignment="1">
      <alignment horizontal="center" vertical="center" shrinkToFit="1"/>
    </xf>
    <xf numFmtId="38" fontId="2" fillId="0" borderId="26" xfId="49" applyFont="1" applyBorder="1" applyAlignment="1">
      <alignment horizontal="right" vertical="center" shrinkToFit="1"/>
    </xf>
    <xf numFmtId="38" fontId="2" fillId="0" borderId="13" xfId="49" applyFont="1" applyBorder="1" applyAlignment="1">
      <alignment horizontal="right" vertical="center" shrinkToFit="1"/>
    </xf>
    <xf numFmtId="38" fontId="2" fillId="0" borderId="22" xfId="49" applyFont="1" applyBorder="1" applyAlignment="1">
      <alignment horizontal="right" vertical="center" shrinkToFit="1"/>
    </xf>
    <xf numFmtId="38" fontId="2" fillId="0" borderId="10" xfId="49" applyFont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6" xfId="0" applyFont="1" applyFill="1" applyBorder="1" applyAlignment="1">
      <alignment horizontal="left" vertical="center" shrinkToFit="1"/>
    </xf>
    <xf numFmtId="0" fontId="8" fillId="0" borderId="18" xfId="0" applyFont="1" applyFill="1" applyBorder="1" applyAlignment="1">
      <alignment horizontal="left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8" xfId="0" applyFont="1" applyFill="1" applyBorder="1" applyAlignment="1">
      <alignment horizontal="center" vertical="center" wrapText="1" shrinkToFit="1"/>
    </xf>
    <xf numFmtId="38" fontId="7" fillId="34" borderId="23" xfId="49" applyFont="1" applyFill="1" applyBorder="1" applyAlignment="1">
      <alignment horizontal="right" vertical="center" wrapText="1" shrinkToFit="1"/>
    </xf>
    <xf numFmtId="38" fontId="7" fillId="34" borderId="27" xfId="49" applyFont="1" applyFill="1" applyBorder="1" applyAlignment="1">
      <alignment horizontal="right" vertical="center" wrapText="1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44" xfId="0" applyNumberFormat="1" applyFont="1" applyBorder="1" applyAlignment="1">
      <alignment horizontal="center" vertical="center" shrinkToFit="1"/>
    </xf>
    <xf numFmtId="0" fontId="8" fillId="0" borderId="21" xfId="0" applyNumberFormat="1" applyFont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 shrinkToFit="1"/>
    </xf>
    <xf numFmtId="38" fontId="7" fillId="34" borderId="45" xfId="49" applyFont="1" applyFill="1" applyBorder="1" applyAlignment="1">
      <alignment horizontal="right" vertical="center" wrapText="1" shrinkToFit="1"/>
    </xf>
    <xf numFmtId="38" fontId="7" fillId="34" borderId="46" xfId="49" applyFont="1" applyFill="1" applyBorder="1" applyAlignment="1">
      <alignment horizontal="right" vertical="center" wrapText="1" shrinkToFit="1"/>
    </xf>
    <xf numFmtId="0" fontId="18" fillId="0" borderId="10" xfId="0" applyFont="1" applyFill="1" applyBorder="1" applyAlignment="1">
      <alignment horizontal="center" vertical="center" wrapText="1"/>
    </xf>
    <xf numFmtId="0" fontId="18" fillId="28" borderId="10" xfId="0" applyFont="1" applyFill="1" applyBorder="1" applyAlignment="1">
      <alignment horizontal="center" vertical="center" wrapText="1"/>
    </xf>
    <xf numFmtId="0" fontId="18" fillId="28" borderId="15" xfId="0" applyFont="1" applyFill="1" applyBorder="1" applyAlignment="1">
      <alignment horizontal="center" vertical="center" wrapText="1"/>
    </xf>
    <xf numFmtId="38" fontId="7" fillId="28" borderId="18" xfId="49" applyFont="1" applyFill="1" applyBorder="1" applyAlignment="1">
      <alignment horizontal="right" vertical="center" wrapText="1"/>
    </xf>
    <xf numFmtId="38" fontId="7" fillId="28" borderId="10" xfId="49" applyFont="1" applyFill="1" applyBorder="1" applyAlignment="1">
      <alignment horizontal="right" vertical="center" wrapText="1"/>
    </xf>
    <xf numFmtId="38" fontId="7" fillId="28" borderId="15" xfId="49" applyFont="1" applyFill="1" applyBorder="1" applyAlignment="1">
      <alignment horizontal="right" vertical="center" wrapText="1"/>
    </xf>
    <xf numFmtId="0" fontId="17" fillId="0" borderId="10" xfId="0" applyFont="1" applyFill="1" applyBorder="1" applyAlignment="1">
      <alignment horizontal="center" vertical="center" shrinkToFit="1"/>
    </xf>
    <xf numFmtId="0" fontId="8" fillId="0" borderId="15" xfId="0" applyNumberFormat="1" applyFont="1" applyBorder="1" applyAlignment="1">
      <alignment horizontal="center" vertical="center" shrinkToFit="1"/>
    </xf>
    <xf numFmtId="0" fontId="8" fillId="0" borderId="16" xfId="0" applyNumberFormat="1" applyFont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47" xfId="0" applyNumberFormat="1" applyFont="1" applyBorder="1" applyAlignment="1">
      <alignment horizontal="center" vertical="center" shrinkToFit="1"/>
    </xf>
    <xf numFmtId="0" fontId="8" fillId="0" borderId="20" xfId="0" applyNumberFormat="1" applyFont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38" fontId="7" fillId="34" borderId="48" xfId="49" applyFont="1" applyFill="1" applyBorder="1" applyAlignment="1">
      <alignment horizontal="right" vertical="center" wrapText="1" shrinkToFit="1"/>
    </xf>
    <xf numFmtId="38" fontId="7" fillId="34" borderId="49" xfId="49" applyFont="1" applyFill="1" applyBorder="1" applyAlignment="1">
      <alignment horizontal="right" vertical="center" wrapText="1" shrinkToFit="1"/>
    </xf>
    <xf numFmtId="0" fontId="17" fillId="0" borderId="13" xfId="0" applyFont="1" applyFill="1" applyBorder="1" applyAlignment="1">
      <alignment horizontal="center" vertical="center" wrapText="1" shrinkToFit="1"/>
    </xf>
    <xf numFmtId="0" fontId="17" fillId="0" borderId="14" xfId="0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15" fillId="28" borderId="26" xfId="0" applyFont="1" applyFill="1" applyBorder="1" applyAlignment="1">
      <alignment horizontal="center" vertical="center" shrinkToFit="1"/>
    </xf>
    <xf numFmtId="0" fontId="15" fillId="28" borderId="13" xfId="0" applyFont="1" applyFill="1" applyBorder="1" applyAlignment="1">
      <alignment horizontal="center" vertical="center" shrinkToFit="1"/>
    </xf>
    <xf numFmtId="0" fontId="15" fillId="28" borderId="22" xfId="0" applyFont="1" applyFill="1" applyBorder="1" applyAlignment="1">
      <alignment horizontal="center" vertical="center" shrinkToFit="1"/>
    </xf>
    <xf numFmtId="0" fontId="17" fillId="0" borderId="2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8" fillId="0" borderId="26" xfId="0" applyNumberFormat="1" applyFont="1" applyBorder="1" applyAlignment="1">
      <alignment horizontal="center" vertical="center" shrinkToFit="1"/>
    </xf>
    <xf numFmtId="0" fontId="8" fillId="0" borderId="13" xfId="0" applyNumberFormat="1" applyFont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182" fontId="15" fillId="28" borderId="26" xfId="0" applyNumberFormat="1" applyFont="1" applyFill="1" applyBorder="1" applyAlignment="1">
      <alignment horizontal="center" vertical="center" shrinkToFit="1"/>
    </xf>
    <xf numFmtId="182" fontId="15" fillId="28" borderId="13" xfId="0" applyNumberFormat="1" applyFont="1" applyFill="1" applyBorder="1" applyAlignment="1">
      <alignment horizontal="center" vertical="center" shrinkToFit="1"/>
    </xf>
    <xf numFmtId="182" fontId="15" fillId="28" borderId="22" xfId="0" applyNumberFormat="1" applyFont="1" applyFill="1" applyBorder="1" applyAlignment="1">
      <alignment horizontal="center" vertical="center" shrinkToFit="1"/>
    </xf>
    <xf numFmtId="182" fontId="15" fillId="28" borderId="27" xfId="0" applyNumberFormat="1" applyFont="1" applyFill="1" applyBorder="1" applyAlignment="1">
      <alignment horizontal="center" vertical="center" shrinkToFit="1"/>
    </xf>
    <xf numFmtId="182" fontId="15" fillId="28" borderId="14" xfId="0" applyNumberFormat="1" applyFont="1" applyFill="1" applyBorder="1" applyAlignment="1">
      <alignment horizontal="center" vertical="center" shrinkToFit="1"/>
    </xf>
    <xf numFmtId="182" fontId="15" fillId="28" borderId="28" xfId="0" applyNumberFormat="1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57150</xdr:rowOff>
    </xdr:from>
    <xdr:to>
      <xdr:col>4</xdr:col>
      <xdr:colOff>47625</xdr:colOff>
      <xdr:row>1</xdr:row>
      <xdr:rowOff>200025</xdr:rowOff>
    </xdr:to>
    <xdr:sp>
      <xdr:nvSpPr>
        <xdr:cNvPr id="1" name="正方形/長方形 1"/>
        <xdr:cNvSpPr>
          <a:spLocks/>
        </xdr:cNvSpPr>
      </xdr:nvSpPr>
      <xdr:spPr>
        <a:xfrm>
          <a:off x="123825" y="57150"/>
          <a:ext cx="1333500" cy="37147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twoCellAnchor>
  <xdr:twoCellAnchor>
    <xdr:from>
      <xdr:col>4</xdr:col>
      <xdr:colOff>104775</xdr:colOff>
      <xdr:row>0</xdr:row>
      <xdr:rowOff>57150</xdr:rowOff>
    </xdr:from>
    <xdr:to>
      <xdr:col>26</xdr:col>
      <xdr:colOff>180975</xdr:colOff>
      <xdr:row>1</xdr:row>
      <xdr:rowOff>219075</xdr:rowOff>
    </xdr:to>
    <xdr:sp>
      <xdr:nvSpPr>
        <xdr:cNvPr id="2" name="正方形/長方形 2"/>
        <xdr:cNvSpPr>
          <a:spLocks/>
        </xdr:cNvSpPr>
      </xdr:nvSpPr>
      <xdr:spPr>
        <a:xfrm>
          <a:off x="1514475" y="57150"/>
          <a:ext cx="7753350" cy="390525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この様式は，月途中の入居等により日割り家賃が発生する場合に作成し，御提出いただくものです。</a:t>
          </a:r>
        </a:p>
      </xdr:txBody>
    </xdr:sp>
    <xdr:clientData/>
  </xdr:twoCellAnchor>
  <xdr:twoCellAnchor>
    <xdr:from>
      <xdr:col>2</xdr:col>
      <xdr:colOff>200025</xdr:colOff>
      <xdr:row>13</xdr:row>
      <xdr:rowOff>152400</xdr:rowOff>
    </xdr:from>
    <xdr:to>
      <xdr:col>8</xdr:col>
      <xdr:colOff>285750</xdr:colOff>
      <xdr:row>17</xdr:row>
      <xdr:rowOff>38100</xdr:rowOff>
    </xdr:to>
    <xdr:sp>
      <xdr:nvSpPr>
        <xdr:cNvPr id="3" name="四角形吹き出し 3"/>
        <xdr:cNvSpPr>
          <a:spLocks/>
        </xdr:cNvSpPr>
      </xdr:nvSpPr>
      <xdr:spPr>
        <a:xfrm>
          <a:off x="904875" y="3124200"/>
          <a:ext cx="2200275" cy="800100"/>
        </a:xfrm>
        <a:prstGeom prst="wedgeRectCallout">
          <a:avLst>
            <a:gd name="adj1" fmla="val 20513"/>
            <a:gd name="adj2" fmla="val -70175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該当する対象者一覧の保育士の番号，氏名，住所を御記入ください。</a:t>
          </a:r>
        </a:p>
      </xdr:txBody>
    </xdr:sp>
    <xdr:clientData/>
  </xdr:twoCellAnchor>
  <xdr:twoCellAnchor>
    <xdr:from>
      <xdr:col>12</xdr:col>
      <xdr:colOff>314325</xdr:colOff>
      <xdr:row>16</xdr:row>
      <xdr:rowOff>133350</xdr:rowOff>
    </xdr:from>
    <xdr:to>
      <xdr:col>23</xdr:col>
      <xdr:colOff>190500</xdr:colOff>
      <xdr:row>18</xdr:row>
      <xdr:rowOff>9525</xdr:rowOff>
    </xdr:to>
    <xdr:sp>
      <xdr:nvSpPr>
        <xdr:cNvPr id="4" name="四角形吹き出し 4"/>
        <xdr:cNvSpPr>
          <a:spLocks/>
        </xdr:cNvSpPr>
      </xdr:nvSpPr>
      <xdr:spPr>
        <a:xfrm>
          <a:off x="4543425" y="3790950"/>
          <a:ext cx="3752850" cy="333375"/>
        </a:xfrm>
        <a:prstGeom prst="wedgeRectCallout">
          <a:avLst>
            <a:gd name="adj1" fmla="val 20513"/>
            <a:gd name="adj2" fmla="val -70175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事業計画書と同一の情報を御記入ください。</a:t>
          </a:r>
        </a:p>
      </xdr:txBody>
    </xdr:sp>
    <xdr:clientData/>
  </xdr:twoCellAnchor>
  <xdr:twoCellAnchor>
    <xdr:from>
      <xdr:col>1</xdr:col>
      <xdr:colOff>38100</xdr:colOff>
      <xdr:row>21</xdr:row>
      <xdr:rowOff>219075</xdr:rowOff>
    </xdr:from>
    <xdr:to>
      <xdr:col>7</xdr:col>
      <xdr:colOff>123825</xdr:colOff>
      <xdr:row>25</xdr:row>
      <xdr:rowOff>104775</xdr:rowOff>
    </xdr:to>
    <xdr:sp>
      <xdr:nvSpPr>
        <xdr:cNvPr id="5" name="四角形吹き出し 5"/>
        <xdr:cNvSpPr>
          <a:spLocks/>
        </xdr:cNvSpPr>
      </xdr:nvSpPr>
      <xdr:spPr>
        <a:xfrm>
          <a:off x="390525" y="5019675"/>
          <a:ext cx="2200275" cy="800100"/>
        </a:xfrm>
        <a:prstGeom prst="wedgeRectCallout">
          <a:avLst>
            <a:gd name="adj1" fmla="val 20513"/>
            <a:gd name="adj2" fmla="val -70175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300" b="0" i="0" u="none" baseline="0">
              <a:solidFill>
                <a:srgbClr val="FFFFFF"/>
              </a:solidFill>
            </a:rPr>
            <a:t>事業者が実際に支払った金額を御記入ください。</a:t>
          </a:r>
        </a:p>
      </xdr:txBody>
    </xdr:sp>
    <xdr:clientData/>
  </xdr:twoCellAnchor>
  <xdr:twoCellAnchor>
    <xdr:from>
      <xdr:col>23</xdr:col>
      <xdr:colOff>161925</xdr:colOff>
      <xdr:row>19</xdr:row>
      <xdr:rowOff>0</xdr:rowOff>
    </xdr:from>
    <xdr:to>
      <xdr:col>27</xdr:col>
      <xdr:colOff>152400</xdr:colOff>
      <xdr:row>28</xdr:row>
      <xdr:rowOff>85725</xdr:rowOff>
    </xdr:to>
    <xdr:sp>
      <xdr:nvSpPr>
        <xdr:cNvPr id="6" name="四角形吹き出し 6"/>
        <xdr:cNvSpPr>
          <a:spLocks/>
        </xdr:cNvSpPr>
      </xdr:nvSpPr>
      <xdr:spPr>
        <a:xfrm>
          <a:off x="8267700" y="4343400"/>
          <a:ext cx="1247775" cy="2085975"/>
        </a:xfrm>
        <a:prstGeom prst="wedgeRectCallout">
          <a:avLst>
            <a:gd name="adj1" fmla="val -60805"/>
            <a:gd name="adj2" fmla="val -28384"/>
          </a:avLst>
        </a:prstGeom>
        <a:solidFill>
          <a:srgbClr val="FFC000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実際の支払額と日割り金額を計算し，低い方の金額が表示されます。この金額を事業計画書の当該月の欄に入力してください。</a:t>
          </a:r>
        </a:p>
      </xdr:txBody>
    </xdr:sp>
    <xdr:clientData/>
  </xdr:twoCellAnchor>
  <xdr:twoCellAnchor>
    <xdr:from>
      <xdr:col>15</xdr:col>
      <xdr:colOff>85725</xdr:colOff>
      <xdr:row>3</xdr:row>
      <xdr:rowOff>123825</xdr:rowOff>
    </xdr:from>
    <xdr:to>
      <xdr:col>27</xdr:col>
      <xdr:colOff>200025</xdr:colOff>
      <xdr:row>7</xdr:row>
      <xdr:rowOff>85725</xdr:rowOff>
    </xdr:to>
    <xdr:sp>
      <xdr:nvSpPr>
        <xdr:cNvPr id="7" name="正方形/長方形 7"/>
        <xdr:cNvSpPr>
          <a:spLocks/>
        </xdr:cNvSpPr>
      </xdr:nvSpPr>
      <xdr:spPr>
        <a:xfrm>
          <a:off x="5372100" y="809625"/>
          <a:ext cx="4191000" cy="876300"/>
        </a:xfrm>
        <a:prstGeom prst="rect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>以下の例は，賃借料</a:t>
          </a:r>
          <a:r>
            <a:rPr lang="en-US" cap="none" sz="1200" b="0" i="0" u="none" baseline="0">
              <a:solidFill>
                <a:srgbClr val="FFFFFF"/>
              </a:solidFill>
            </a:rPr>
            <a:t>50,000</a:t>
          </a:r>
          <a:r>
            <a:rPr lang="en-US" cap="none" sz="1200" b="0" i="0" u="none" baseline="0">
              <a:solidFill>
                <a:srgbClr val="FFFFFF"/>
              </a:solidFill>
            </a:rPr>
            <a:t>円，共益費</a:t>
          </a:r>
          <a:r>
            <a:rPr lang="en-US" cap="none" sz="1200" b="0" i="0" u="none" baseline="0">
              <a:solidFill>
                <a:srgbClr val="FFFFFF"/>
              </a:solidFill>
            </a:rPr>
            <a:t>5,000</a:t>
          </a:r>
          <a:r>
            <a:rPr lang="en-US" cap="none" sz="1200" b="0" i="0" u="none" baseline="0">
              <a:solidFill>
                <a:srgbClr val="FFFFFF"/>
              </a:solidFill>
            </a:rPr>
            <a:t>円，礼金（月割）</a:t>
          </a:r>
          <a:r>
            <a:rPr lang="en-US" cap="none" sz="1200" b="0" i="0" u="none" baseline="0">
              <a:solidFill>
                <a:srgbClr val="FFFFFF"/>
              </a:solidFill>
            </a:rPr>
            <a:t>6,521</a:t>
          </a:r>
          <a:r>
            <a:rPr lang="en-US" cap="none" sz="1200" b="0" i="0" u="none" baseline="0">
              <a:solidFill>
                <a:srgbClr val="FFFFFF"/>
              </a:solidFill>
            </a:rPr>
            <a:t>円，保育士負担額</a:t>
          </a:r>
          <a:r>
            <a:rPr lang="en-US" cap="none" sz="1200" b="0" i="0" u="none" baseline="0">
              <a:solidFill>
                <a:srgbClr val="FFFFFF"/>
              </a:solidFill>
            </a:rPr>
            <a:t>10,000</a:t>
          </a:r>
          <a:r>
            <a:rPr lang="en-US" cap="none" sz="1200" b="0" i="0" u="none" baseline="0">
              <a:solidFill>
                <a:srgbClr val="FFFFFF"/>
              </a:solidFill>
            </a:rPr>
            <a:t>円で平成</a:t>
          </a:r>
          <a:r>
            <a:rPr lang="en-US" cap="none" sz="1200" b="0" i="0" u="none" baseline="0">
              <a:solidFill>
                <a:srgbClr val="FFFFFF"/>
              </a:solidFill>
            </a:rPr>
            <a:t>29</a:t>
          </a:r>
          <a:r>
            <a:rPr lang="en-US" cap="none" sz="1200" b="0" i="0" u="none" baseline="0">
              <a:solidFill>
                <a:srgbClr val="FFFFFF"/>
              </a:solidFill>
            </a:rPr>
            <a:t>年</a:t>
          </a:r>
          <a:r>
            <a:rPr lang="en-US" cap="none" sz="1200" b="0" i="0" u="none" baseline="0">
              <a:solidFill>
                <a:srgbClr val="FFFFFF"/>
              </a:solidFill>
            </a:rPr>
            <a:t>4</a:t>
          </a:r>
          <a:r>
            <a:rPr lang="en-US" cap="none" sz="1200" b="0" i="0" u="none" baseline="0">
              <a:solidFill>
                <a:srgbClr val="FFFFFF"/>
              </a:solidFill>
            </a:rPr>
            <a:t>月が</a:t>
          </a:r>
          <a:r>
            <a:rPr lang="en-US" cap="none" sz="1200" b="0" i="0" u="none" baseline="0">
              <a:solidFill>
                <a:srgbClr val="FFFFFF"/>
              </a:solidFill>
            </a:rPr>
            <a:t>15</a:t>
          </a:r>
          <a:r>
            <a:rPr lang="en-US" cap="none" sz="1200" b="0" i="0" u="none" baseline="0">
              <a:solidFill>
                <a:srgbClr val="FFFFFF"/>
              </a:solidFill>
            </a:rPr>
            <a:t>日からの入居となった場合の</a:t>
          </a:r>
          <a:r>
            <a:rPr lang="en-US" cap="none" sz="1200" b="0" i="0" u="none" baseline="0">
              <a:solidFill>
                <a:srgbClr val="FFFFFF"/>
              </a:solidFill>
            </a:rPr>
            <a:t>4</a:t>
          </a:r>
          <a:r>
            <a:rPr lang="en-US" cap="none" sz="1200" b="0" i="0" u="none" baseline="0">
              <a:solidFill>
                <a:srgbClr val="FFFFFF"/>
              </a:solidFill>
            </a:rPr>
            <a:t>月分の日割り額を計算したものです。</a:t>
          </a:r>
          <a:r>
            <a:rPr lang="en-US" cap="none" sz="12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14</xdr:row>
      <xdr:rowOff>66675</xdr:rowOff>
    </xdr:from>
    <xdr:to>
      <xdr:col>4</xdr:col>
      <xdr:colOff>76200</xdr:colOff>
      <xdr:row>14</xdr:row>
      <xdr:rowOff>371475</xdr:rowOff>
    </xdr:to>
    <xdr:sp>
      <xdr:nvSpPr>
        <xdr:cNvPr id="1" name="円/楕円 1"/>
        <xdr:cNvSpPr>
          <a:spLocks/>
        </xdr:cNvSpPr>
      </xdr:nvSpPr>
      <xdr:spPr>
        <a:xfrm>
          <a:off x="809625" y="3133725"/>
          <a:ext cx="30480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0</xdr:colOff>
      <xdr:row>15</xdr:row>
      <xdr:rowOff>9525</xdr:rowOff>
    </xdr:from>
    <xdr:to>
      <xdr:col>41</xdr:col>
      <xdr:colOff>9525</xdr:colOff>
      <xdr:row>16</xdr:row>
      <xdr:rowOff>400050</xdr:rowOff>
    </xdr:to>
    <xdr:sp>
      <xdr:nvSpPr>
        <xdr:cNvPr id="2" name="直線コネクタ 3"/>
        <xdr:cNvSpPr>
          <a:spLocks/>
        </xdr:cNvSpPr>
      </xdr:nvSpPr>
      <xdr:spPr>
        <a:xfrm flipV="1">
          <a:off x="7172325" y="3486150"/>
          <a:ext cx="1685925" cy="800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57150</xdr:rowOff>
    </xdr:from>
    <xdr:to>
      <xdr:col>4</xdr:col>
      <xdr:colOff>114300</xdr:colOff>
      <xdr:row>14</xdr:row>
      <xdr:rowOff>361950</xdr:rowOff>
    </xdr:to>
    <xdr:sp>
      <xdr:nvSpPr>
        <xdr:cNvPr id="1" name="円/楕円 1"/>
        <xdr:cNvSpPr>
          <a:spLocks/>
        </xdr:cNvSpPr>
      </xdr:nvSpPr>
      <xdr:spPr>
        <a:xfrm>
          <a:off x="838200" y="3124200"/>
          <a:ext cx="31432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0</xdr:row>
      <xdr:rowOff>57150</xdr:rowOff>
    </xdr:from>
    <xdr:to>
      <xdr:col>42</xdr:col>
      <xdr:colOff>47625</xdr:colOff>
      <xdr:row>3</xdr:row>
      <xdr:rowOff>19050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3209925" y="57150"/>
          <a:ext cx="5895975" cy="552450"/>
        </a:xfrm>
        <a:prstGeom prst="rect">
          <a:avLst/>
        </a:prstGeom>
        <a:solidFill>
          <a:srgbClr val="BDD7E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記載例①　令和２年４月１日採用の職員に対し月２万円手当支給している場合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（保育士等償還額　月２万円）</a:t>
          </a:r>
        </a:p>
      </xdr:txBody>
    </xdr:sp>
    <xdr:clientData/>
  </xdr:twoCellAnchor>
  <xdr:twoCellAnchor>
    <xdr:from>
      <xdr:col>12</xdr:col>
      <xdr:colOff>200025</xdr:colOff>
      <xdr:row>13</xdr:row>
      <xdr:rowOff>400050</xdr:rowOff>
    </xdr:from>
    <xdr:to>
      <xdr:col>26</xdr:col>
      <xdr:colOff>76200</xdr:colOff>
      <xdr:row>16</xdr:row>
      <xdr:rowOff>57150</xdr:rowOff>
    </xdr:to>
    <xdr:sp>
      <xdr:nvSpPr>
        <xdr:cNvPr id="3" name="正方形/長方形 8"/>
        <xdr:cNvSpPr>
          <a:spLocks/>
        </xdr:cNvSpPr>
      </xdr:nvSpPr>
      <xdr:spPr>
        <a:xfrm>
          <a:off x="2971800" y="3057525"/>
          <a:ext cx="2809875" cy="88582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6</xdr:row>
      <xdr:rowOff>85725</xdr:rowOff>
    </xdr:from>
    <xdr:to>
      <xdr:col>30</xdr:col>
      <xdr:colOff>133350</xdr:colOff>
      <xdr:row>10</xdr:row>
      <xdr:rowOff>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3943350" y="1285875"/>
          <a:ext cx="2733675" cy="714375"/>
        </a:xfrm>
        <a:prstGeom prst="rect">
          <a:avLst/>
        </a:prstGeom>
        <a:solidFill>
          <a:srgbClr val="BDD7E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終了日：最長で雇用開始日から５年間</a:t>
          </a:r>
        </a:p>
      </xdr:txBody>
    </xdr:sp>
    <xdr:clientData/>
  </xdr:twoCellAnchor>
  <xdr:twoCellAnchor>
    <xdr:from>
      <xdr:col>16</xdr:col>
      <xdr:colOff>47625</xdr:colOff>
      <xdr:row>9</xdr:row>
      <xdr:rowOff>114300</xdr:rowOff>
    </xdr:from>
    <xdr:to>
      <xdr:col>21</xdr:col>
      <xdr:colOff>114300</xdr:colOff>
      <xdr:row>14</xdr:row>
      <xdr:rowOff>104775</xdr:rowOff>
    </xdr:to>
    <xdr:sp>
      <xdr:nvSpPr>
        <xdr:cNvPr id="5" name="直線コネクタ 11"/>
        <xdr:cNvSpPr>
          <a:spLocks/>
        </xdr:cNvSpPr>
      </xdr:nvSpPr>
      <xdr:spPr>
        <a:xfrm flipV="1">
          <a:off x="3657600" y="1895475"/>
          <a:ext cx="1114425" cy="1276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190500</xdr:colOff>
      <xdr:row>15</xdr:row>
      <xdr:rowOff>9525</xdr:rowOff>
    </xdr:from>
    <xdr:to>
      <xdr:col>40</xdr:col>
      <xdr:colOff>200025</xdr:colOff>
      <xdr:row>16</xdr:row>
      <xdr:rowOff>400050</xdr:rowOff>
    </xdr:to>
    <xdr:sp>
      <xdr:nvSpPr>
        <xdr:cNvPr id="6" name="直線コネクタ 7"/>
        <xdr:cNvSpPr>
          <a:spLocks/>
        </xdr:cNvSpPr>
      </xdr:nvSpPr>
      <xdr:spPr>
        <a:xfrm flipV="1">
          <a:off x="7153275" y="3486150"/>
          <a:ext cx="1685925" cy="800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57150</xdr:rowOff>
    </xdr:from>
    <xdr:to>
      <xdr:col>4</xdr:col>
      <xdr:colOff>114300</xdr:colOff>
      <xdr:row>14</xdr:row>
      <xdr:rowOff>361950</xdr:rowOff>
    </xdr:to>
    <xdr:sp>
      <xdr:nvSpPr>
        <xdr:cNvPr id="1" name="円/楕円 1"/>
        <xdr:cNvSpPr>
          <a:spLocks/>
        </xdr:cNvSpPr>
      </xdr:nvSpPr>
      <xdr:spPr>
        <a:xfrm>
          <a:off x="838200" y="3124200"/>
          <a:ext cx="31432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47625</xdr:rowOff>
    </xdr:from>
    <xdr:to>
      <xdr:col>42</xdr:col>
      <xdr:colOff>133350</xdr:colOff>
      <xdr:row>3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305175" y="47625"/>
          <a:ext cx="5886450" cy="552450"/>
        </a:xfrm>
        <a:prstGeom prst="rect">
          <a:avLst/>
        </a:prstGeom>
        <a:solidFill>
          <a:srgbClr val="BDD7E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記載例②　平成３０年４月１日採用の職員に対し月２万円手当支給している場合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（保育士等償還額　月２万５千円）</a:t>
          </a:r>
        </a:p>
      </xdr:txBody>
    </xdr:sp>
    <xdr:clientData/>
  </xdr:twoCellAnchor>
  <xdr:twoCellAnchor>
    <xdr:from>
      <xdr:col>13</xdr:col>
      <xdr:colOff>9525</xdr:colOff>
      <xdr:row>13</xdr:row>
      <xdr:rowOff>381000</xdr:rowOff>
    </xdr:from>
    <xdr:to>
      <xdr:col>26</xdr:col>
      <xdr:colOff>104775</xdr:colOff>
      <xdr:row>16</xdr:row>
      <xdr:rowOff>38100</xdr:rowOff>
    </xdr:to>
    <xdr:sp>
      <xdr:nvSpPr>
        <xdr:cNvPr id="3" name="正方形/長方形 8"/>
        <xdr:cNvSpPr>
          <a:spLocks/>
        </xdr:cNvSpPr>
      </xdr:nvSpPr>
      <xdr:spPr>
        <a:xfrm>
          <a:off x="2990850" y="3038475"/>
          <a:ext cx="2819400" cy="88582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142875</xdr:colOff>
      <xdr:row>6</xdr:row>
      <xdr:rowOff>66675</xdr:rowOff>
    </xdr:from>
    <xdr:to>
      <xdr:col>30</xdr:col>
      <xdr:colOff>152400</xdr:colOff>
      <xdr:row>9</xdr:row>
      <xdr:rowOff>209550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962400" y="1266825"/>
          <a:ext cx="2733675" cy="723900"/>
        </a:xfrm>
        <a:prstGeom prst="rect">
          <a:avLst/>
        </a:prstGeom>
        <a:solidFill>
          <a:srgbClr val="BDD7E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終了日：最長で雇用開始日から５年間</a:t>
          </a:r>
        </a:p>
      </xdr:txBody>
    </xdr:sp>
    <xdr:clientData/>
  </xdr:twoCellAnchor>
  <xdr:twoCellAnchor>
    <xdr:from>
      <xdr:col>16</xdr:col>
      <xdr:colOff>66675</xdr:colOff>
      <xdr:row>9</xdr:row>
      <xdr:rowOff>95250</xdr:rowOff>
    </xdr:from>
    <xdr:to>
      <xdr:col>21</xdr:col>
      <xdr:colOff>133350</xdr:colOff>
      <xdr:row>14</xdr:row>
      <xdr:rowOff>85725</xdr:rowOff>
    </xdr:to>
    <xdr:sp>
      <xdr:nvSpPr>
        <xdr:cNvPr id="5" name="直線コネクタ 11"/>
        <xdr:cNvSpPr>
          <a:spLocks/>
        </xdr:cNvSpPr>
      </xdr:nvSpPr>
      <xdr:spPr>
        <a:xfrm flipV="1">
          <a:off x="3676650" y="1876425"/>
          <a:ext cx="1114425" cy="1276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171450</xdr:colOff>
      <xdr:row>15</xdr:row>
      <xdr:rowOff>38100</xdr:rowOff>
    </xdr:from>
    <xdr:to>
      <xdr:col>40</xdr:col>
      <xdr:colOff>180975</xdr:colOff>
      <xdr:row>17</xdr:row>
      <xdr:rowOff>9525</xdr:rowOff>
    </xdr:to>
    <xdr:sp>
      <xdr:nvSpPr>
        <xdr:cNvPr id="6" name="直線コネクタ 6"/>
        <xdr:cNvSpPr>
          <a:spLocks/>
        </xdr:cNvSpPr>
      </xdr:nvSpPr>
      <xdr:spPr>
        <a:xfrm flipV="1">
          <a:off x="7134225" y="3514725"/>
          <a:ext cx="1685925" cy="7905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14</xdr:row>
      <xdr:rowOff>57150</xdr:rowOff>
    </xdr:from>
    <xdr:to>
      <xdr:col>4</xdr:col>
      <xdr:colOff>114300</xdr:colOff>
      <xdr:row>14</xdr:row>
      <xdr:rowOff>361950</xdr:rowOff>
    </xdr:to>
    <xdr:sp>
      <xdr:nvSpPr>
        <xdr:cNvPr id="1" name="円/楕円 1"/>
        <xdr:cNvSpPr>
          <a:spLocks/>
        </xdr:cNvSpPr>
      </xdr:nvSpPr>
      <xdr:spPr>
        <a:xfrm>
          <a:off x="838200" y="3124200"/>
          <a:ext cx="314325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104775</xdr:colOff>
      <xdr:row>0</xdr:row>
      <xdr:rowOff>66675</xdr:rowOff>
    </xdr:from>
    <xdr:to>
      <xdr:col>42</xdr:col>
      <xdr:colOff>123825</xdr:colOff>
      <xdr:row>3</xdr:row>
      <xdr:rowOff>38100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295650" y="66675"/>
          <a:ext cx="5886450" cy="561975"/>
        </a:xfrm>
        <a:prstGeom prst="rect">
          <a:avLst/>
        </a:prstGeom>
        <a:solidFill>
          <a:srgbClr val="BDD7E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記載例③　令和２年４月１日採用の職員に対し月１万円手当支給している場合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游ゴシック"/>
              <a:ea typeface="游ゴシック"/>
              <a:cs typeface="游ゴシック"/>
            </a:rPr>
            <a:t>（保育士等償還額　月１万円、令和５年３月償還完了）</a:t>
          </a:r>
        </a:p>
      </xdr:txBody>
    </xdr:sp>
    <xdr:clientData/>
  </xdr:twoCellAnchor>
  <xdr:twoCellAnchor>
    <xdr:from>
      <xdr:col>12</xdr:col>
      <xdr:colOff>200025</xdr:colOff>
      <xdr:row>13</xdr:row>
      <xdr:rowOff>390525</xdr:rowOff>
    </xdr:from>
    <xdr:to>
      <xdr:col>26</xdr:col>
      <xdr:colOff>76200</xdr:colOff>
      <xdr:row>16</xdr:row>
      <xdr:rowOff>47625</xdr:rowOff>
    </xdr:to>
    <xdr:sp>
      <xdr:nvSpPr>
        <xdr:cNvPr id="3" name="正方形/長方形 8"/>
        <xdr:cNvSpPr>
          <a:spLocks/>
        </xdr:cNvSpPr>
      </xdr:nvSpPr>
      <xdr:spPr>
        <a:xfrm>
          <a:off x="2971800" y="3048000"/>
          <a:ext cx="2809875" cy="885825"/>
        </a:xfrm>
        <a:prstGeom prst="rect">
          <a:avLst/>
        </a:prstGeom>
        <a:noFill/>
        <a:ln w="571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6</xdr:row>
      <xdr:rowOff>76200</xdr:rowOff>
    </xdr:from>
    <xdr:to>
      <xdr:col>30</xdr:col>
      <xdr:colOff>133350</xdr:colOff>
      <xdr:row>9</xdr:row>
      <xdr:rowOff>219075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3943350" y="1276350"/>
          <a:ext cx="2733675" cy="723900"/>
        </a:xfrm>
        <a:prstGeom prst="rect">
          <a:avLst/>
        </a:prstGeom>
        <a:solidFill>
          <a:srgbClr val="BDD7EE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＜終了日＞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最長で雇用開始日から５年間ですが、償還完了日を以って終了となる。</a:t>
          </a:r>
        </a:p>
      </xdr:txBody>
    </xdr:sp>
    <xdr:clientData/>
  </xdr:twoCellAnchor>
  <xdr:twoCellAnchor>
    <xdr:from>
      <xdr:col>16</xdr:col>
      <xdr:colOff>47625</xdr:colOff>
      <xdr:row>9</xdr:row>
      <xdr:rowOff>104775</xdr:rowOff>
    </xdr:from>
    <xdr:to>
      <xdr:col>21</xdr:col>
      <xdr:colOff>114300</xdr:colOff>
      <xdr:row>14</xdr:row>
      <xdr:rowOff>95250</xdr:rowOff>
    </xdr:to>
    <xdr:sp>
      <xdr:nvSpPr>
        <xdr:cNvPr id="5" name="直線コネクタ 11"/>
        <xdr:cNvSpPr>
          <a:spLocks/>
        </xdr:cNvSpPr>
      </xdr:nvSpPr>
      <xdr:spPr>
        <a:xfrm flipV="1">
          <a:off x="3657600" y="1885950"/>
          <a:ext cx="1114425" cy="1276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180975</xdr:colOff>
      <xdr:row>15</xdr:row>
      <xdr:rowOff>19050</xdr:rowOff>
    </xdr:from>
    <xdr:to>
      <xdr:col>40</xdr:col>
      <xdr:colOff>190500</xdr:colOff>
      <xdr:row>17</xdr:row>
      <xdr:rowOff>0</xdr:rowOff>
    </xdr:to>
    <xdr:sp>
      <xdr:nvSpPr>
        <xdr:cNvPr id="6" name="直線コネクタ 6"/>
        <xdr:cNvSpPr>
          <a:spLocks/>
        </xdr:cNvSpPr>
      </xdr:nvSpPr>
      <xdr:spPr>
        <a:xfrm flipV="1">
          <a:off x="7143750" y="3495675"/>
          <a:ext cx="1685925" cy="8001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view="pageBreakPreview" zoomScale="60" zoomScaleNormal="70" zoomScalePageLayoutView="0" workbookViewId="0" topLeftCell="A1">
      <selection activeCell="I9" sqref="I9:O12"/>
    </sheetView>
  </sheetViews>
  <sheetFormatPr defaultColWidth="3.50390625" defaultRowHeight="13.5"/>
  <cols>
    <col min="1" max="1" width="3.50390625" style="1" customWidth="1"/>
    <col min="2" max="5" width="4.25390625" style="1" customWidth="1"/>
    <col min="6" max="7" width="6.125" style="1" customWidth="1"/>
    <col min="8" max="8" width="14.00390625" style="1" customWidth="1"/>
    <col min="9" max="9" width="6.625" style="1" customWidth="1"/>
    <col min="10" max="10" width="5.75390625" style="1" customWidth="1"/>
    <col min="11" max="11" width="6.625" style="1" customWidth="1"/>
    <col min="12" max="12" width="5.75390625" style="1" customWidth="1"/>
    <col min="13" max="13" width="6.625" style="1" customWidth="1"/>
    <col min="14" max="14" width="5.75390625" style="1" customWidth="1"/>
    <col min="15" max="15" width="3.875" style="1" customWidth="1"/>
    <col min="16" max="16384" width="3.50390625" style="1" customWidth="1"/>
  </cols>
  <sheetData>
    <row r="1" ht="14.25">
      <c r="B1" s="1" t="s">
        <v>50</v>
      </c>
    </row>
    <row r="3" spans="3:15" ht="14.25">
      <c r="C3" s="78" t="s">
        <v>58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3:15" ht="14.25"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6" spans="2:15" ht="23.25" customHeight="1">
      <c r="B6" s="82" t="s">
        <v>9</v>
      </c>
      <c r="C6" s="82"/>
      <c r="D6" s="82"/>
      <c r="E6" s="82"/>
      <c r="F6" s="82"/>
      <c r="G6" s="82"/>
      <c r="H6" s="82"/>
      <c r="I6" s="31" t="s">
        <v>62</v>
      </c>
      <c r="J6" s="33"/>
      <c r="K6" s="32" t="s">
        <v>61</v>
      </c>
      <c r="L6" s="33"/>
      <c r="M6" s="32" t="s">
        <v>60</v>
      </c>
      <c r="N6" s="34"/>
      <c r="O6" s="36" t="s">
        <v>59</v>
      </c>
    </row>
    <row r="7" spans="2:15" ht="14.25">
      <c r="B7" s="97" t="s">
        <v>65</v>
      </c>
      <c r="C7" s="98"/>
      <c r="D7" s="98"/>
      <c r="E7" s="98"/>
      <c r="F7" s="98"/>
      <c r="G7" s="98"/>
      <c r="H7" s="99"/>
      <c r="I7" s="103" t="s">
        <v>66</v>
      </c>
      <c r="J7" s="104"/>
      <c r="K7" s="104"/>
      <c r="L7" s="104"/>
      <c r="M7" s="104"/>
      <c r="N7" s="104"/>
      <c r="O7" s="105"/>
    </row>
    <row r="8" spans="2:15" ht="14.25">
      <c r="B8" s="100"/>
      <c r="C8" s="101"/>
      <c r="D8" s="101"/>
      <c r="E8" s="101"/>
      <c r="F8" s="101"/>
      <c r="G8" s="101"/>
      <c r="H8" s="102"/>
      <c r="I8" s="106"/>
      <c r="J8" s="107"/>
      <c r="K8" s="107"/>
      <c r="L8" s="107"/>
      <c r="M8" s="107"/>
      <c r="N8" s="107"/>
      <c r="O8" s="108"/>
    </row>
    <row r="9" spans="2:15" ht="14.25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ht="13.5" customHeight="1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</row>
    <row r="11" spans="2:15" ht="14.25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</row>
    <row r="12" spans="2:15" ht="14.25">
      <c r="B12" s="81"/>
      <c r="C12" s="81"/>
      <c r="D12" s="81"/>
      <c r="E12" s="81"/>
      <c r="F12" s="81"/>
      <c r="G12" s="81"/>
      <c r="H12" s="81"/>
      <c r="I12" s="83"/>
      <c r="J12" s="83"/>
      <c r="K12" s="83"/>
      <c r="L12" s="83"/>
      <c r="M12" s="83"/>
      <c r="N12" s="83"/>
      <c r="O12" s="83"/>
    </row>
    <row r="13" spans="2:15" ht="14.25">
      <c r="B13" s="81"/>
      <c r="C13" s="81"/>
      <c r="D13" s="81"/>
      <c r="E13" s="81"/>
      <c r="F13" s="81"/>
      <c r="G13" s="81"/>
      <c r="H13" s="81"/>
      <c r="I13" s="84"/>
      <c r="J13" s="84"/>
      <c r="K13" s="84"/>
      <c r="L13" s="84"/>
      <c r="M13" s="84"/>
      <c r="N13" s="85"/>
      <c r="O13" s="35" t="s">
        <v>51</v>
      </c>
    </row>
    <row r="14" spans="2:15" ht="14.25">
      <c r="B14" s="81"/>
      <c r="C14" s="81"/>
      <c r="D14" s="81"/>
      <c r="E14" s="81"/>
      <c r="F14" s="81"/>
      <c r="G14" s="81"/>
      <c r="H14" s="81"/>
      <c r="I14" s="109" t="s">
        <v>52</v>
      </c>
      <c r="J14" s="110"/>
      <c r="K14" s="110"/>
      <c r="L14" s="110"/>
      <c r="M14" s="110"/>
      <c r="N14" s="110"/>
      <c r="O14" s="111"/>
    </row>
    <row r="17" spans="2:15" ht="13.5" customHeight="1">
      <c r="B17" s="86" t="s">
        <v>64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 ht="14.2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 ht="14.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 ht="14.2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 ht="14.25">
      <c r="B21" s="82" t="s">
        <v>53</v>
      </c>
      <c r="C21" s="82"/>
      <c r="D21" s="82"/>
      <c r="E21" s="82"/>
      <c r="F21" s="81"/>
      <c r="G21" s="81"/>
      <c r="H21" s="81"/>
      <c r="I21" s="81"/>
      <c r="J21" s="81"/>
      <c r="K21" s="81"/>
      <c r="L21" s="81"/>
      <c r="M21" s="81"/>
      <c r="N21" s="81"/>
      <c r="O21" s="81"/>
    </row>
    <row r="22" spans="2:15" ht="14.25">
      <c r="B22" s="82"/>
      <c r="C22" s="82"/>
      <c r="D22" s="82"/>
      <c r="E22" s="82"/>
      <c r="F22" s="81"/>
      <c r="G22" s="81"/>
      <c r="H22" s="81"/>
      <c r="I22" s="81"/>
      <c r="J22" s="81"/>
      <c r="K22" s="81"/>
      <c r="L22" s="81"/>
      <c r="M22" s="81"/>
      <c r="N22" s="81"/>
      <c r="O22" s="81"/>
    </row>
    <row r="23" spans="2:15" ht="14.25">
      <c r="B23" s="82"/>
      <c r="C23" s="82"/>
      <c r="D23" s="82"/>
      <c r="E23" s="82"/>
      <c r="F23" s="81"/>
      <c r="G23" s="81"/>
      <c r="H23" s="81"/>
      <c r="I23" s="81"/>
      <c r="J23" s="81"/>
      <c r="K23" s="81"/>
      <c r="L23" s="81"/>
      <c r="M23" s="81"/>
      <c r="N23" s="81"/>
      <c r="O23" s="81"/>
    </row>
    <row r="24" spans="2:15" ht="14.25">
      <c r="B24" s="82" t="s">
        <v>54</v>
      </c>
      <c r="C24" s="82"/>
      <c r="D24" s="82"/>
      <c r="E24" s="82"/>
      <c r="F24" s="92" t="e">
        <f>#REF!</f>
        <v>#REF!</v>
      </c>
      <c r="G24" s="92"/>
      <c r="H24" s="92"/>
      <c r="I24" s="92"/>
      <c r="J24" s="92"/>
      <c r="K24" s="92"/>
      <c r="L24" s="92"/>
      <c r="M24" s="93"/>
      <c r="N24" s="88" t="s">
        <v>63</v>
      </c>
      <c r="O24" s="87"/>
    </row>
    <row r="25" spans="2:15" ht="14.25">
      <c r="B25" s="82"/>
      <c r="C25" s="82"/>
      <c r="D25" s="82"/>
      <c r="E25" s="82"/>
      <c r="F25" s="92"/>
      <c r="G25" s="92"/>
      <c r="H25" s="92"/>
      <c r="I25" s="92"/>
      <c r="J25" s="92"/>
      <c r="K25" s="92"/>
      <c r="L25" s="92"/>
      <c r="M25" s="93"/>
      <c r="N25" s="88"/>
      <c r="O25" s="87"/>
    </row>
    <row r="26" spans="2:15" ht="14.25">
      <c r="B26" s="82"/>
      <c r="C26" s="82"/>
      <c r="D26" s="82"/>
      <c r="E26" s="82"/>
      <c r="F26" s="92"/>
      <c r="G26" s="92"/>
      <c r="H26" s="92"/>
      <c r="I26" s="92"/>
      <c r="J26" s="92"/>
      <c r="K26" s="92"/>
      <c r="L26" s="92"/>
      <c r="M26" s="93"/>
      <c r="N26" s="88"/>
      <c r="O26" s="87"/>
    </row>
    <row r="27" spans="2:15" ht="14.25">
      <c r="B27" s="96" t="s">
        <v>67</v>
      </c>
      <c r="C27" s="82"/>
      <c r="D27" s="82"/>
      <c r="E27" s="82"/>
      <c r="F27" s="82" t="s">
        <v>55</v>
      </c>
      <c r="G27" s="82"/>
      <c r="H27" s="89" t="e">
        <f>#REF!</f>
        <v>#REF!</v>
      </c>
      <c r="I27" s="89"/>
      <c r="J27" s="89"/>
      <c r="K27" s="89"/>
      <c r="L27" s="89"/>
      <c r="M27" s="89"/>
      <c r="N27" s="89"/>
      <c r="O27" s="89"/>
    </row>
    <row r="28" spans="2:15" ht="14.25">
      <c r="B28" s="82"/>
      <c r="C28" s="82"/>
      <c r="D28" s="82"/>
      <c r="E28" s="82"/>
      <c r="F28" s="82"/>
      <c r="G28" s="82"/>
      <c r="H28" s="89"/>
      <c r="I28" s="89"/>
      <c r="J28" s="89"/>
      <c r="K28" s="89"/>
      <c r="L28" s="89"/>
      <c r="M28" s="89"/>
      <c r="N28" s="89"/>
      <c r="O28" s="89"/>
    </row>
    <row r="29" spans="2:15" ht="14.25">
      <c r="B29" s="82"/>
      <c r="C29" s="82"/>
      <c r="D29" s="82"/>
      <c r="E29" s="82"/>
      <c r="F29" s="82"/>
      <c r="G29" s="82"/>
      <c r="H29" s="89"/>
      <c r="I29" s="89"/>
      <c r="J29" s="89"/>
      <c r="K29" s="89"/>
      <c r="L29" s="89"/>
      <c r="M29" s="89"/>
      <c r="N29" s="89"/>
      <c r="O29" s="89"/>
    </row>
    <row r="30" spans="2:15" ht="14.25">
      <c r="B30" s="82"/>
      <c r="C30" s="82"/>
      <c r="D30" s="82"/>
      <c r="E30" s="82"/>
      <c r="F30" s="94"/>
      <c r="G30" s="94"/>
      <c r="H30" s="90"/>
      <c r="I30" s="90"/>
      <c r="J30" s="90"/>
      <c r="K30" s="90"/>
      <c r="L30" s="90"/>
      <c r="M30" s="90"/>
      <c r="N30" s="90"/>
      <c r="O30" s="90"/>
    </row>
    <row r="31" spans="2:15" ht="14.25">
      <c r="B31" s="82"/>
      <c r="C31" s="82"/>
      <c r="D31" s="82"/>
      <c r="E31" s="82"/>
      <c r="F31" s="91" t="s">
        <v>56</v>
      </c>
      <c r="G31" s="91"/>
      <c r="H31" s="95" t="e">
        <f>#REF!</f>
        <v>#REF!</v>
      </c>
      <c r="I31" s="95"/>
      <c r="J31" s="95"/>
      <c r="K31" s="95"/>
      <c r="L31" s="95"/>
      <c r="M31" s="95"/>
      <c r="N31" s="95"/>
      <c r="O31" s="95"/>
    </row>
    <row r="32" spans="2:15" ht="14.25">
      <c r="B32" s="82"/>
      <c r="C32" s="82"/>
      <c r="D32" s="82"/>
      <c r="E32" s="82"/>
      <c r="F32" s="82"/>
      <c r="G32" s="82"/>
      <c r="H32" s="89"/>
      <c r="I32" s="89"/>
      <c r="J32" s="89"/>
      <c r="K32" s="89"/>
      <c r="L32" s="89"/>
      <c r="M32" s="89"/>
      <c r="N32" s="89"/>
      <c r="O32" s="89"/>
    </row>
    <row r="33" spans="2:15" ht="14.25">
      <c r="B33" s="82"/>
      <c r="C33" s="82"/>
      <c r="D33" s="82"/>
      <c r="E33" s="82"/>
      <c r="F33" s="82"/>
      <c r="G33" s="82"/>
      <c r="H33" s="89"/>
      <c r="I33" s="89"/>
      <c r="J33" s="89"/>
      <c r="K33" s="89"/>
      <c r="L33" s="89"/>
      <c r="M33" s="89"/>
      <c r="N33" s="89"/>
      <c r="O33" s="89"/>
    </row>
    <row r="34" spans="2:15" ht="14.25">
      <c r="B34" s="82"/>
      <c r="C34" s="82"/>
      <c r="D34" s="82"/>
      <c r="E34" s="82"/>
      <c r="F34" s="82"/>
      <c r="G34" s="82"/>
      <c r="H34" s="89"/>
      <c r="I34" s="89"/>
      <c r="J34" s="89"/>
      <c r="K34" s="89"/>
      <c r="L34" s="89"/>
      <c r="M34" s="89"/>
      <c r="N34" s="89"/>
      <c r="O34" s="89"/>
    </row>
    <row r="35" spans="2:15" ht="14.25">
      <c r="B35" s="82" t="s">
        <v>57</v>
      </c>
      <c r="C35" s="82"/>
      <c r="D35" s="82"/>
      <c r="E35" s="82"/>
      <c r="F35" s="86" t="s">
        <v>68</v>
      </c>
      <c r="G35" s="87"/>
      <c r="H35" s="87"/>
      <c r="I35" s="87"/>
      <c r="J35" s="87"/>
      <c r="K35" s="87"/>
      <c r="L35" s="87"/>
      <c r="M35" s="87"/>
      <c r="N35" s="87"/>
      <c r="O35" s="87"/>
    </row>
    <row r="36" spans="2:15" ht="14.25">
      <c r="B36" s="82"/>
      <c r="C36" s="82"/>
      <c r="D36" s="82"/>
      <c r="E36" s="82"/>
      <c r="F36" s="87"/>
      <c r="G36" s="87"/>
      <c r="H36" s="87"/>
      <c r="I36" s="87"/>
      <c r="J36" s="87"/>
      <c r="K36" s="87"/>
      <c r="L36" s="87"/>
      <c r="M36" s="87"/>
      <c r="N36" s="87"/>
      <c r="O36" s="87"/>
    </row>
    <row r="37" spans="2:15" ht="14.25">
      <c r="B37" s="82"/>
      <c r="C37" s="82"/>
      <c r="D37" s="82"/>
      <c r="E37" s="82"/>
      <c r="F37" s="87"/>
      <c r="G37" s="87"/>
      <c r="H37" s="87"/>
      <c r="I37" s="87"/>
      <c r="J37" s="87"/>
      <c r="K37" s="87"/>
      <c r="L37" s="87"/>
      <c r="M37" s="87"/>
      <c r="N37" s="87"/>
      <c r="O37" s="87"/>
    </row>
    <row r="38" spans="2:15" ht="14.25">
      <c r="B38" s="82"/>
      <c r="C38" s="82"/>
      <c r="D38" s="82"/>
      <c r="E38" s="82"/>
      <c r="F38" s="87"/>
      <c r="G38" s="87"/>
      <c r="H38" s="87"/>
      <c r="I38" s="87"/>
      <c r="J38" s="87"/>
      <c r="K38" s="87"/>
      <c r="L38" s="87"/>
      <c r="M38" s="87"/>
      <c r="N38" s="87"/>
      <c r="O38" s="87"/>
    </row>
    <row r="39" spans="2:15" ht="14.25">
      <c r="B39" s="82"/>
      <c r="C39" s="82"/>
      <c r="D39" s="82"/>
      <c r="E39" s="82"/>
      <c r="F39" s="87"/>
      <c r="G39" s="87"/>
      <c r="H39" s="87"/>
      <c r="I39" s="87"/>
      <c r="J39" s="87"/>
      <c r="K39" s="87"/>
      <c r="L39" s="87"/>
      <c r="M39" s="87"/>
      <c r="N39" s="87"/>
      <c r="O39" s="87"/>
    </row>
    <row r="40" spans="2:15" ht="14.25">
      <c r="B40" s="82"/>
      <c r="C40" s="82"/>
      <c r="D40" s="82"/>
      <c r="E40" s="82"/>
      <c r="F40" s="87"/>
      <c r="G40" s="87"/>
      <c r="H40" s="87"/>
      <c r="I40" s="87"/>
      <c r="J40" s="87"/>
      <c r="K40" s="87"/>
      <c r="L40" s="87"/>
      <c r="M40" s="87"/>
      <c r="N40" s="87"/>
      <c r="O40" s="87"/>
    </row>
    <row r="41" spans="2:15" ht="14.25">
      <c r="B41" s="82"/>
      <c r="C41" s="82"/>
      <c r="D41" s="82"/>
      <c r="E41" s="82"/>
      <c r="F41" s="87"/>
      <c r="G41" s="87"/>
      <c r="H41" s="87"/>
      <c r="I41" s="87"/>
      <c r="J41" s="87"/>
      <c r="K41" s="87"/>
      <c r="L41" s="87"/>
      <c r="M41" s="87"/>
      <c r="N41" s="87"/>
      <c r="O41" s="87"/>
    </row>
    <row r="42" spans="2:15" ht="14.25">
      <c r="B42" s="82"/>
      <c r="C42" s="82"/>
      <c r="D42" s="82"/>
      <c r="E42" s="82"/>
      <c r="F42" s="87"/>
      <c r="G42" s="87"/>
      <c r="H42" s="87"/>
      <c r="I42" s="87"/>
      <c r="J42" s="87"/>
      <c r="K42" s="87"/>
      <c r="L42" s="87"/>
      <c r="M42" s="87"/>
      <c r="N42" s="87"/>
      <c r="O42" s="87"/>
    </row>
    <row r="43" spans="2:15" ht="14.25">
      <c r="B43" s="82"/>
      <c r="C43" s="82"/>
      <c r="D43" s="82"/>
      <c r="E43" s="82"/>
      <c r="F43" s="87"/>
      <c r="G43" s="87"/>
      <c r="H43" s="87"/>
      <c r="I43" s="87"/>
      <c r="J43" s="87"/>
      <c r="K43" s="87"/>
      <c r="L43" s="87"/>
      <c r="M43" s="87"/>
      <c r="N43" s="87"/>
      <c r="O43" s="87"/>
    </row>
    <row r="44" spans="2:15" ht="14.25">
      <c r="B44" s="82"/>
      <c r="C44" s="82"/>
      <c r="D44" s="82"/>
      <c r="E44" s="82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2:15" ht="14.25">
      <c r="B45" s="82"/>
      <c r="C45" s="82"/>
      <c r="D45" s="82"/>
      <c r="E45" s="82"/>
      <c r="F45" s="87"/>
      <c r="G45" s="87"/>
      <c r="H45" s="87"/>
      <c r="I45" s="87"/>
      <c r="J45" s="87"/>
      <c r="K45" s="87"/>
      <c r="L45" s="87"/>
      <c r="M45" s="87"/>
      <c r="N45" s="87"/>
      <c r="O45" s="87"/>
    </row>
    <row r="46" spans="2:15" ht="14.25">
      <c r="B46" s="82"/>
      <c r="C46" s="82"/>
      <c r="D46" s="82"/>
      <c r="E46" s="82"/>
      <c r="F46" s="87"/>
      <c r="G46" s="87"/>
      <c r="H46" s="87"/>
      <c r="I46" s="87"/>
      <c r="J46" s="87"/>
      <c r="K46" s="87"/>
      <c r="L46" s="87"/>
      <c r="M46" s="87"/>
      <c r="N46" s="87"/>
      <c r="O46" s="87"/>
    </row>
    <row r="47" spans="2:15" ht="14.25">
      <c r="B47" s="82"/>
      <c r="C47" s="82"/>
      <c r="D47" s="82"/>
      <c r="E47" s="82"/>
      <c r="F47" s="87"/>
      <c r="G47" s="87"/>
      <c r="H47" s="87"/>
      <c r="I47" s="87"/>
      <c r="J47" s="87"/>
      <c r="K47" s="87"/>
      <c r="L47" s="87"/>
      <c r="M47" s="87"/>
      <c r="N47" s="87"/>
      <c r="O47" s="87"/>
    </row>
    <row r="48" spans="2:15" ht="14.25">
      <c r="B48" s="82"/>
      <c r="C48" s="82"/>
      <c r="D48" s="82"/>
      <c r="E48" s="82"/>
      <c r="F48" s="87"/>
      <c r="G48" s="87"/>
      <c r="H48" s="87"/>
      <c r="I48" s="87"/>
      <c r="J48" s="87"/>
      <c r="K48" s="87"/>
      <c r="L48" s="87"/>
      <c r="M48" s="87"/>
      <c r="N48" s="87"/>
      <c r="O48" s="87"/>
    </row>
    <row r="49" spans="2:15" ht="14.25">
      <c r="B49" s="82"/>
      <c r="C49" s="82"/>
      <c r="D49" s="82"/>
      <c r="E49" s="82"/>
      <c r="F49" s="87"/>
      <c r="G49" s="87"/>
      <c r="H49" s="87"/>
      <c r="I49" s="87"/>
      <c r="J49" s="87"/>
      <c r="K49" s="87"/>
      <c r="L49" s="87"/>
      <c r="M49" s="87"/>
      <c r="N49" s="87"/>
      <c r="O49" s="87"/>
    </row>
    <row r="50" spans="2:15" ht="14.25">
      <c r="B50" s="82"/>
      <c r="C50" s="82"/>
      <c r="D50" s="82"/>
      <c r="E50" s="82"/>
      <c r="F50" s="87"/>
      <c r="G50" s="87"/>
      <c r="H50" s="87"/>
      <c r="I50" s="87"/>
      <c r="J50" s="87"/>
      <c r="K50" s="87"/>
      <c r="L50" s="87"/>
      <c r="M50" s="87"/>
      <c r="N50" s="87"/>
      <c r="O50" s="87"/>
    </row>
  </sheetData>
  <sheetProtection/>
  <mergeCells count="22">
    <mergeCell ref="B27:E34"/>
    <mergeCell ref="B7:H8"/>
    <mergeCell ref="I7:O8"/>
    <mergeCell ref="B17:O20"/>
    <mergeCell ref="I14:J14"/>
    <mergeCell ref="K14:O14"/>
    <mergeCell ref="B35:E50"/>
    <mergeCell ref="F21:O23"/>
    <mergeCell ref="B21:E23"/>
    <mergeCell ref="F35:O50"/>
    <mergeCell ref="N24:O26"/>
    <mergeCell ref="H27:O30"/>
    <mergeCell ref="F31:G34"/>
    <mergeCell ref="F24:M26"/>
    <mergeCell ref="F27:G30"/>
    <mergeCell ref="H31:O34"/>
    <mergeCell ref="C3:O4"/>
    <mergeCell ref="B9:H14"/>
    <mergeCell ref="B6:H6"/>
    <mergeCell ref="I9:O12"/>
    <mergeCell ref="I13:N13"/>
    <mergeCell ref="B24:E26"/>
  </mergeCells>
  <printOptions horizontalCentered="1" verticalCentered="1"/>
  <pageMargins left="0.984251968503937" right="0.984251968503937" top="0.7874015748031497" bottom="0.7874015748031497" header="0" footer="0.31496062992125984"/>
  <pageSetup blackAndWhite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2:AG32"/>
  <sheetViews>
    <sheetView zoomScale="70" zoomScaleNormal="70" zoomScalePageLayoutView="0" workbookViewId="0" topLeftCell="A1">
      <selection activeCell="T24" sqref="T24:W25"/>
    </sheetView>
  </sheetViews>
  <sheetFormatPr defaultColWidth="3.625" defaultRowHeight="13.5"/>
  <cols>
    <col min="1" max="25" width="4.625" style="14" customWidth="1"/>
    <col min="26" max="29" width="3.625" style="0" customWidth="1"/>
    <col min="30" max="30" width="6.25390625" style="0" customWidth="1"/>
    <col min="31" max="31" width="8.25390625" style="0" customWidth="1"/>
    <col min="32" max="32" width="3.625" style="0" customWidth="1"/>
    <col min="33" max="33" width="5.375" style="0" customWidth="1"/>
  </cols>
  <sheetData>
    <row r="1" ht="18" customHeight="1"/>
    <row r="2" spans="17:24" ht="18" customHeight="1">
      <c r="Q2" s="134"/>
      <c r="R2" s="134"/>
      <c r="S2" s="37"/>
      <c r="T2" s="37"/>
      <c r="U2" s="37"/>
      <c r="V2" s="37"/>
      <c r="W2" s="37"/>
      <c r="X2" s="37"/>
    </row>
    <row r="3" spans="18:25" ht="18" customHeight="1">
      <c r="R3" s="13"/>
      <c r="S3" s="13"/>
      <c r="T3" s="13"/>
      <c r="U3" s="13"/>
      <c r="V3" s="13"/>
      <c r="W3" s="13"/>
      <c r="X3" s="13"/>
      <c r="Y3" s="13"/>
    </row>
    <row r="4" spans="6:21" s="19" customFormat="1" ht="18" customHeight="1">
      <c r="F4" s="137" t="s">
        <v>11</v>
      </c>
      <c r="G4" s="137"/>
      <c r="H4" s="20">
        <v>29</v>
      </c>
      <c r="I4" s="138" t="s">
        <v>10</v>
      </c>
      <c r="J4" s="138"/>
      <c r="L4" s="138" t="s">
        <v>44</v>
      </c>
      <c r="M4" s="138"/>
      <c r="N4" s="138"/>
      <c r="O4" s="138"/>
      <c r="P4" s="138"/>
      <c r="Q4" s="138"/>
      <c r="R4" s="138"/>
      <c r="S4" s="138"/>
      <c r="T4" s="138"/>
      <c r="U4" s="138"/>
    </row>
    <row r="5" spans="6:21" s="19" customFormat="1" ht="18" customHeight="1">
      <c r="F5" s="22"/>
      <c r="G5" s="22"/>
      <c r="H5" s="30"/>
      <c r="I5" s="23"/>
      <c r="J5" s="23"/>
      <c r="L5" s="23"/>
      <c r="M5" s="23"/>
      <c r="N5" s="23"/>
      <c r="O5" s="23"/>
      <c r="P5" s="23"/>
      <c r="Q5" s="23"/>
      <c r="R5" s="23"/>
      <c r="S5" s="23"/>
      <c r="T5" s="23"/>
      <c r="U5" s="23"/>
    </row>
    <row r="6" ht="18" customHeight="1">
      <c r="A6" s="14" t="s">
        <v>24</v>
      </c>
    </row>
    <row r="7" spans="1:25" ht="18" customHeight="1">
      <c r="A7" s="144" t="s">
        <v>45</v>
      </c>
      <c r="B7" s="144"/>
      <c r="C7" s="144"/>
      <c r="D7" s="144"/>
      <c r="E7" s="144"/>
      <c r="F7" s="144"/>
      <c r="G7" s="145"/>
      <c r="H7" s="29" t="s">
        <v>46</v>
      </c>
      <c r="I7" s="146" t="s">
        <v>49</v>
      </c>
      <c r="J7" s="144"/>
      <c r="K7" s="144"/>
      <c r="L7" s="144"/>
      <c r="M7" s="144"/>
      <c r="N7" s="144"/>
      <c r="O7" s="144"/>
      <c r="P7" s="21"/>
      <c r="W7"/>
      <c r="X7"/>
      <c r="Y7"/>
    </row>
    <row r="8" spans="1:33" ht="18" customHeight="1">
      <c r="A8" s="26" t="s">
        <v>11</v>
      </c>
      <c r="B8" s="25">
        <v>29</v>
      </c>
      <c r="C8" s="28" t="s">
        <v>13</v>
      </c>
      <c r="D8" s="25">
        <v>4</v>
      </c>
      <c r="E8" s="28" t="s">
        <v>15</v>
      </c>
      <c r="F8" s="25">
        <v>15</v>
      </c>
      <c r="G8" s="28" t="s">
        <v>16</v>
      </c>
      <c r="H8" s="28" t="s">
        <v>37</v>
      </c>
      <c r="I8" s="26" t="s">
        <v>11</v>
      </c>
      <c r="J8" s="27">
        <f>B8</f>
        <v>29</v>
      </c>
      <c r="K8" s="28" t="s">
        <v>13</v>
      </c>
      <c r="L8" s="27">
        <f>D8</f>
        <v>4</v>
      </c>
      <c r="M8" s="28" t="s">
        <v>15</v>
      </c>
      <c r="N8" s="25">
        <v>30</v>
      </c>
      <c r="O8" s="28" t="s">
        <v>16</v>
      </c>
      <c r="P8" s="21"/>
      <c r="Q8" s="125" t="s">
        <v>25</v>
      </c>
      <c r="R8" s="125"/>
      <c r="S8" s="125"/>
      <c r="T8" s="133">
        <f>IF(OR(F8="",N8="",F8&gt;N8),"",N8-F8+1)</f>
        <v>16</v>
      </c>
      <c r="U8" s="133"/>
      <c r="V8" s="133"/>
      <c r="W8"/>
      <c r="X8"/>
      <c r="Y8"/>
      <c r="AD8" s="4" t="s">
        <v>39</v>
      </c>
      <c r="AE8" s="4"/>
      <c r="AF8" s="6"/>
      <c r="AG8" s="10">
        <f>D8</f>
        <v>4</v>
      </c>
    </row>
    <row r="9" spans="4:33" ht="18" customHeight="1">
      <c r="D9" s="15"/>
      <c r="F9" s="15"/>
      <c r="H9" s="15"/>
      <c r="K9" s="15"/>
      <c r="L9" s="15"/>
      <c r="M9" s="15"/>
      <c r="N9" s="15"/>
      <c r="O9" s="15"/>
      <c r="P9" s="15"/>
      <c r="R9" s="15"/>
      <c r="U9" s="15"/>
      <c r="AD9" s="9">
        <v>4</v>
      </c>
      <c r="AE9" s="4">
        <v>30</v>
      </c>
      <c r="AF9" s="5"/>
      <c r="AG9" s="4" t="s">
        <v>38</v>
      </c>
    </row>
    <row r="10" spans="1:33" ht="18" customHeight="1">
      <c r="A10" s="14" t="s">
        <v>40</v>
      </c>
      <c r="M10" s="14" t="s">
        <v>26</v>
      </c>
      <c r="AD10" s="9">
        <v>5</v>
      </c>
      <c r="AE10" s="4">
        <v>31</v>
      </c>
      <c r="AF10" s="5"/>
      <c r="AG10" s="4">
        <f>VLOOKUP(AG8,AD9:AE20,2,FALSE)</f>
        <v>30</v>
      </c>
    </row>
    <row r="11" spans="1:33" ht="18" customHeight="1">
      <c r="A11" s="125" t="s">
        <v>12</v>
      </c>
      <c r="B11" s="125"/>
      <c r="C11" s="118"/>
      <c r="D11" s="118"/>
      <c r="E11" s="125" t="s">
        <v>20</v>
      </c>
      <c r="F11" s="125"/>
      <c r="G11" s="118"/>
      <c r="H11" s="118"/>
      <c r="I11" s="118"/>
      <c r="J11" s="118"/>
      <c r="K11" s="118"/>
      <c r="L11" s="24"/>
      <c r="M11" s="119" t="s">
        <v>48</v>
      </c>
      <c r="N11" s="120"/>
      <c r="O11" s="135" t="s">
        <v>0</v>
      </c>
      <c r="P11" s="136"/>
      <c r="Q11" s="16" t="s">
        <v>11</v>
      </c>
      <c r="R11" s="17">
        <v>29</v>
      </c>
      <c r="S11" s="12" t="s">
        <v>13</v>
      </c>
      <c r="T11" s="17">
        <v>4</v>
      </c>
      <c r="U11" s="12" t="s">
        <v>15</v>
      </c>
      <c r="V11" s="17">
        <v>1</v>
      </c>
      <c r="W11" s="12" t="s">
        <v>16</v>
      </c>
      <c r="AD11" s="9">
        <v>6</v>
      </c>
      <c r="AE11" s="4">
        <v>30</v>
      </c>
      <c r="AF11" s="6"/>
      <c r="AG11" s="8"/>
    </row>
    <row r="12" spans="1:33" ht="18" customHeight="1">
      <c r="A12" s="147" t="s">
        <v>47</v>
      </c>
      <c r="B12" s="147"/>
      <c r="C12" s="118"/>
      <c r="D12" s="118"/>
      <c r="E12" s="118"/>
      <c r="F12" s="118"/>
      <c r="G12" s="118"/>
      <c r="H12" s="118"/>
      <c r="I12" s="118"/>
      <c r="J12" s="118"/>
      <c r="K12" s="118"/>
      <c r="L12" s="24"/>
      <c r="M12" s="121"/>
      <c r="N12" s="122"/>
      <c r="O12" s="135" t="s">
        <v>1</v>
      </c>
      <c r="P12" s="136"/>
      <c r="Q12" s="16" t="s">
        <v>11</v>
      </c>
      <c r="R12" s="17">
        <v>31</v>
      </c>
      <c r="S12" s="12" t="s">
        <v>13</v>
      </c>
      <c r="T12" s="17">
        <v>2</v>
      </c>
      <c r="U12" s="12" t="s">
        <v>15</v>
      </c>
      <c r="V12" s="17">
        <v>28</v>
      </c>
      <c r="W12" s="12" t="s">
        <v>16</v>
      </c>
      <c r="AD12" s="9">
        <v>7</v>
      </c>
      <c r="AE12" s="4">
        <v>31</v>
      </c>
      <c r="AF12" s="6"/>
      <c r="AG12" s="7"/>
    </row>
    <row r="13" spans="1:33" ht="18" customHeight="1">
      <c r="A13" s="147"/>
      <c r="B13" s="147"/>
      <c r="C13" s="118"/>
      <c r="D13" s="118"/>
      <c r="E13" s="118"/>
      <c r="F13" s="118"/>
      <c r="G13" s="118"/>
      <c r="H13" s="118"/>
      <c r="I13" s="118"/>
      <c r="J13" s="118"/>
      <c r="K13" s="118"/>
      <c r="L13" s="24"/>
      <c r="M13" s="123"/>
      <c r="N13" s="124"/>
      <c r="O13" s="125" t="s">
        <v>14</v>
      </c>
      <c r="P13" s="125"/>
      <c r="Q13" s="129">
        <f>AE25</f>
        <v>23</v>
      </c>
      <c r="R13" s="129"/>
      <c r="S13" s="129"/>
      <c r="T13" s="129"/>
      <c r="U13" s="129"/>
      <c r="V13" s="129"/>
      <c r="W13" s="129"/>
      <c r="AD13" s="9">
        <v>8</v>
      </c>
      <c r="AE13" s="4">
        <v>31</v>
      </c>
      <c r="AF13" s="6"/>
      <c r="AG13" s="7"/>
    </row>
    <row r="14" spans="1:33" ht="18" customHeight="1">
      <c r="A14" s="147"/>
      <c r="B14" s="147"/>
      <c r="C14" s="118"/>
      <c r="D14" s="118"/>
      <c r="E14" s="118"/>
      <c r="F14" s="118"/>
      <c r="G14" s="118"/>
      <c r="H14" s="118"/>
      <c r="I14" s="118"/>
      <c r="J14" s="118"/>
      <c r="K14" s="118"/>
      <c r="L14" s="24"/>
      <c r="M14" s="115" t="s">
        <v>6</v>
      </c>
      <c r="N14" s="117"/>
      <c r="O14" s="126">
        <v>50000</v>
      </c>
      <c r="P14" s="127"/>
      <c r="Q14" s="128"/>
      <c r="R14" s="115" t="s">
        <v>21</v>
      </c>
      <c r="S14" s="116"/>
      <c r="T14" s="117"/>
      <c r="U14" s="130">
        <v>5000</v>
      </c>
      <c r="V14" s="131"/>
      <c r="W14" s="132"/>
      <c r="AD14" s="9">
        <v>9</v>
      </c>
      <c r="AE14" s="4">
        <v>30</v>
      </c>
      <c r="AF14" s="6"/>
      <c r="AG14" s="7"/>
    </row>
    <row r="15" spans="1:33" ht="18" customHeight="1">
      <c r="A15" s="147"/>
      <c r="B15" s="147"/>
      <c r="C15" s="118"/>
      <c r="D15" s="118"/>
      <c r="E15" s="118"/>
      <c r="F15" s="118"/>
      <c r="G15" s="118"/>
      <c r="H15" s="118"/>
      <c r="I15" s="118"/>
      <c r="J15" s="118"/>
      <c r="K15" s="118"/>
      <c r="L15" s="24"/>
      <c r="M15" s="115" t="s">
        <v>19</v>
      </c>
      <c r="N15" s="117"/>
      <c r="O15" s="126">
        <v>150000</v>
      </c>
      <c r="P15" s="127"/>
      <c r="Q15" s="128"/>
      <c r="R15" s="115" t="s">
        <v>42</v>
      </c>
      <c r="S15" s="116"/>
      <c r="T15" s="117"/>
      <c r="U15" s="112">
        <f>ROUNDDOWN(O15/$AE$25,0)</f>
        <v>6521</v>
      </c>
      <c r="V15" s="113"/>
      <c r="W15" s="114"/>
      <c r="AD15" s="9">
        <v>10</v>
      </c>
      <c r="AE15" s="4">
        <v>31</v>
      </c>
      <c r="AF15" s="6"/>
      <c r="AG15" s="7"/>
    </row>
    <row r="16" spans="1:33" ht="18" customHeight="1">
      <c r="A16" s="147"/>
      <c r="B16" s="147"/>
      <c r="C16" s="118"/>
      <c r="D16" s="118"/>
      <c r="E16" s="118"/>
      <c r="F16" s="118"/>
      <c r="G16" s="118"/>
      <c r="H16" s="118"/>
      <c r="I16" s="118"/>
      <c r="J16" s="118"/>
      <c r="K16" s="118"/>
      <c r="L16" s="24"/>
      <c r="M16" s="115" t="s">
        <v>22</v>
      </c>
      <c r="N16" s="117"/>
      <c r="O16" s="126">
        <v>10000</v>
      </c>
      <c r="P16" s="127"/>
      <c r="Q16" s="128"/>
      <c r="R16" s="115" t="s">
        <v>23</v>
      </c>
      <c r="S16" s="116"/>
      <c r="T16" s="117"/>
      <c r="U16" s="130">
        <v>0</v>
      </c>
      <c r="V16" s="131"/>
      <c r="W16" s="132"/>
      <c r="AD16" s="9">
        <v>11</v>
      </c>
      <c r="AE16" s="4">
        <v>30</v>
      </c>
      <c r="AF16" s="6"/>
      <c r="AG16" s="7"/>
    </row>
    <row r="17" spans="12:33" ht="18" customHeight="1">
      <c r="L17" s="15"/>
      <c r="AD17" s="9">
        <v>12</v>
      </c>
      <c r="AE17" s="4">
        <v>31</v>
      </c>
      <c r="AF17" s="6"/>
      <c r="AG17" s="7"/>
    </row>
    <row r="18" spans="30:33" ht="18" customHeight="1">
      <c r="AD18" s="9">
        <v>1</v>
      </c>
      <c r="AE18" s="4">
        <v>31</v>
      </c>
      <c r="AF18" s="6"/>
      <c r="AG18" s="7"/>
    </row>
    <row r="19" spans="1:32" ht="18" customHeight="1" thickBot="1">
      <c r="A19" s="14">
        <f>D8</f>
        <v>4</v>
      </c>
      <c r="B19" s="14" t="s">
        <v>28</v>
      </c>
      <c r="I19" s="18">
        <f>D8</f>
        <v>4</v>
      </c>
      <c r="J19" s="14" t="s">
        <v>35</v>
      </c>
      <c r="Q19" s="143" t="s">
        <v>41</v>
      </c>
      <c r="R19" s="143"/>
      <c r="S19" s="143"/>
      <c r="T19" s="38">
        <f>D8</f>
        <v>4</v>
      </c>
      <c r="U19" s="15" t="s">
        <v>36</v>
      </c>
      <c r="AD19" s="9">
        <v>2</v>
      </c>
      <c r="AE19" s="4">
        <v>28</v>
      </c>
      <c r="AF19" s="7"/>
    </row>
    <row r="20" spans="1:32" ht="18" customHeight="1">
      <c r="A20" s="151" t="s">
        <v>27</v>
      </c>
      <c r="B20" s="151"/>
      <c r="C20" s="151"/>
      <c r="D20" s="149">
        <v>25000</v>
      </c>
      <c r="E20" s="149"/>
      <c r="F20" s="149"/>
      <c r="G20" s="149"/>
      <c r="I20" s="151" t="s">
        <v>27</v>
      </c>
      <c r="J20" s="151"/>
      <c r="K20" s="151"/>
      <c r="L20" s="148">
        <f>ROUNDDOWN(O14*$T$8/$AG$10,0)</f>
        <v>26666</v>
      </c>
      <c r="M20" s="148"/>
      <c r="N20" s="148"/>
      <c r="O20" s="148"/>
      <c r="Q20" s="151" t="s">
        <v>27</v>
      </c>
      <c r="R20" s="151"/>
      <c r="S20" s="158"/>
      <c r="T20" s="152">
        <f>IF($D$27&lt;$L$27,D20,IF($D$27&gt;$L$27,L20,""))</f>
        <v>26666</v>
      </c>
      <c r="U20" s="153"/>
      <c r="V20" s="153"/>
      <c r="W20" s="154"/>
      <c r="AD20" s="9">
        <v>3</v>
      </c>
      <c r="AE20" s="4">
        <v>31</v>
      </c>
      <c r="AF20" s="7"/>
    </row>
    <row r="21" spans="1:32" ht="18" customHeight="1">
      <c r="A21" s="151" t="s">
        <v>29</v>
      </c>
      <c r="B21" s="151"/>
      <c r="C21" s="151"/>
      <c r="D21" s="149">
        <v>5000</v>
      </c>
      <c r="E21" s="149"/>
      <c r="F21" s="149"/>
      <c r="G21" s="149"/>
      <c r="I21" s="151" t="s">
        <v>29</v>
      </c>
      <c r="J21" s="151"/>
      <c r="K21" s="151"/>
      <c r="L21" s="148">
        <f>ROUNDDOWN(U14*$T$8/$AG$10,0)</f>
        <v>2666</v>
      </c>
      <c r="M21" s="148"/>
      <c r="N21" s="148"/>
      <c r="O21" s="148"/>
      <c r="Q21" s="151" t="s">
        <v>29</v>
      </c>
      <c r="R21" s="151"/>
      <c r="S21" s="158"/>
      <c r="T21" s="155">
        <f>IF($D$27&lt;$L$27,D21,IF($D$27&gt;$L$27,L21,""))</f>
        <v>2666</v>
      </c>
      <c r="U21" s="156"/>
      <c r="V21" s="156"/>
      <c r="W21" s="157"/>
      <c r="AF21" s="7"/>
    </row>
    <row r="22" spans="1:32" ht="18" customHeight="1" thickBot="1">
      <c r="A22" s="151" t="s">
        <v>43</v>
      </c>
      <c r="B22" s="151"/>
      <c r="C22" s="151"/>
      <c r="D22" s="148">
        <f>IF($U$15="","",$U$15)</f>
        <v>6521</v>
      </c>
      <c r="E22" s="148"/>
      <c r="F22" s="148"/>
      <c r="G22" s="148"/>
      <c r="I22" s="151" t="s">
        <v>43</v>
      </c>
      <c r="J22" s="151"/>
      <c r="K22" s="151"/>
      <c r="L22" s="148">
        <f>U15</f>
        <v>6521</v>
      </c>
      <c r="M22" s="148"/>
      <c r="N22" s="148"/>
      <c r="O22" s="148"/>
      <c r="Q22" s="151" t="s">
        <v>43</v>
      </c>
      <c r="R22" s="151"/>
      <c r="S22" s="158"/>
      <c r="T22" s="139">
        <f>U15</f>
        <v>6521</v>
      </c>
      <c r="U22" s="140"/>
      <c r="V22" s="140"/>
      <c r="W22" s="141"/>
      <c r="AD22" s="2"/>
      <c r="AE22" s="3" t="s">
        <v>18</v>
      </c>
      <c r="AF22" s="7"/>
    </row>
    <row r="23" spans="1:31" ht="18" customHeight="1" thickBot="1">
      <c r="A23" s="150" t="s">
        <v>30</v>
      </c>
      <c r="B23" s="150"/>
      <c r="C23" s="150"/>
      <c r="D23" s="148">
        <f>SUM(D20:G22)</f>
        <v>36521</v>
      </c>
      <c r="E23" s="148"/>
      <c r="F23" s="148"/>
      <c r="G23" s="148"/>
      <c r="I23" s="150" t="s">
        <v>30</v>
      </c>
      <c r="J23" s="150"/>
      <c r="K23" s="150"/>
      <c r="L23" s="148">
        <f>SUM(L20:O22)</f>
        <v>35853</v>
      </c>
      <c r="M23" s="148"/>
      <c r="N23" s="148"/>
      <c r="O23" s="148"/>
      <c r="Q23" s="150" t="s">
        <v>30</v>
      </c>
      <c r="R23" s="150"/>
      <c r="S23" s="150"/>
      <c r="T23" s="142">
        <f>SUM(T20:W22)</f>
        <v>35853</v>
      </c>
      <c r="U23" s="142"/>
      <c r="V23" s="142"/>
      <c r="W23" s="142"/>
      <c r="AD23" s="2" t="s">
        <v>0</v>
      </c>
      <c r="AE23" s="11">
        <f>DATEVALUE("H"&amp;R11&amp;"/"&amp;T11&amp;"/"&amp;V11)</f>
        <v>42826</v>
      </c>
    </row>
    <row r="24" spans="1:31" ht="18" customHeight="1">
      <c r="A24" s="151" t="s">
        <v>31</v>
      </c>
      <c r="B24" s="151"/>
      <c r="C24" s="151"/>
      <c r="D24" s="148">
        <f>IF($O$16="","",$O$16)</f>
        <v>10000</v>
      </c>
      <c r="E24" s="148"/>
      <c r="F24" s="148"/>
      <c r="G24" s="148"/>
      <c r="I24" s="151" t="s">
        <v>31</v>
      </c>
      <c r="J24" s="151"/>
      <c r="K24" s="151"/>
      <c r="L24" s="148">
        <f>IF($O$16="","",$O$16)</f>
        <v>10000</v>
      </c>
      <c r="M24" s="148"/>
      <c r="N24" s="148"/>
      <c r="O24" s="148"/>
      <c r="Q24" s="151" t="s">
        <v>31</v>
      </c>
      <c r="R24" s="151"/>
      <c r="S24" s="158"/>
      <c r="T24" s="159">
        <f>IF($O$16="","",$O$16)</f>
        <v>10000</v>
      </c>
      <c r="U24" s="160"/>
      <c r="V24" s="160"/>
      <c r="W24" s="161"/>
      <c r="AD24" s="2" t="s">
        <v>17</v>
      </c>
      <c r="AE24" s="11">
        <f>DATEVALUE("H"&amp;R12&amp;"/"&amp;T12&amp;"/"&amp;V12)</f>
        <v>43524</v>
      </c>
    </row>
    <row r="25" spans="1:31" ht="18" customHeight="1" thickBot="1">
      <c r="A25" s="151" t="s">
        <v>32</v>
      </c>
      <c r="B25" s="151"/>
      <c r="C25" s="151"/>
      <c r="D25" s="148">
        <f>IF($U$16="","",$U$16)</f>
        <v>0</v>
      </c>
      <c r="E25" s="148"/>
      <c r="F25" s="148"/>
      <c r="G25" s="148"/>
      <c r="I25" s="151" t="s">
        <v>32</v>
      </c>
      <c r="J25" s="151"/>
      <c r="K25" s="151"/>
      <c r="L25" s="148">
        <f>IF($U$16="","",$U$16)</f>
        <v>0</v>
      </c>
      <c r="M25" s="148"/>
      <c r="N25" s="148"/>
      <c r="O25" s="148"/>
      <c r="Q25" s="151" t="s">
        <v>32</v>
      </c>
      <c r="R25" s="151"/>
      <c r="S25" s="158"/>
      <c r="T25" s="162">
        <f>IF($U$16="","",$U$16)</f>
        <v>0</v>
      </c>
      <c r="U25" s="163"/>
      <c r="V25" s="163"/>
      <c r="W25" s="164"/>
      <c r="AD25" s="3" t="s">
        <v>14</v>
      </c>
      <c r="AE25" s="3">
        <f>(YEAR(AE24)-YEAR(AE23))*12+(MONTH(AE24)-MONTH(AE23))+1</f>
        <v>23</v>
      </c>
    </row>
    <row r="26" spans="1:23" ht="18" customHeight="1">
      <c r="A26" s="150" t="s">
        <v>30</v>
      </c>
      <c r="B26" s="150"/>
      <c r="C26" s="150"/>
      <c r="D26" s="148">
        <f>SUM(D24:G25)</f>
        <v>10000</v>
      </c>
      <c r="E26" s="148"/>
      <c r="F26" s="148"/>
      <c r="G26" s="148"/>
      <c r="I26" s="150" t="s">
        <v>30</v>
      </c>
      <c r="J26" s="150"/>
      <c r="K26" s="150"/>
      <c r="L26" s="148">
        <f>SUM(L24:O25)</f>
        <v>10000</v>
      </c>
      <c r="M26" s="148"/>
      <c r="N26" s="148"/>
      <c r="O26" s="148"/>
      <c r="Q26" s="150" t="s">
        <v>30</v>
      </c>
      <c r="R26" s="150"/>
      <c r="S26" s="150"/>
      <c r="T26" s="165">
        <f>SUM(T24:W25)</f>
        <v>10000</v>
      </c>
      <c r="U26" s="165"/>
      <c r="V26" s="165"/>
      <c r="W26" s="165"/>
    </row>
    <row r="27" spans="1:23" ht="18" customHeight="1">
      <c r="A27" s="151" t="s">
        <v>8</v>
      </c>
      <c r="B27" s="151"/>
      <c r="C27" s="151"/>
      <c r="D27" s="148">
        <f>D23-D26</f>
        <v>26521</v>
      </c>
      <c r="E27" s="148"/>
      <c r="F27" s="148"/>
      <c r="G27" s="148"/>
      <c r="I27" s="151" t="s">
        <v>8</v>
      </c>
      <c r="J27" s="151"/>
      <c r="K27" s="151"/>
      <c r="L27" s="148">
        <f>L23-L26</f>
        <v>25853</v>
      </c>
      <c r="M27" s="148"/>
      <c r="N27" s="148"/>
      <c r="O27" s="148"/>
      <c r="Q27" s="151" t="s">
        <v>8</v>
      </c>
      <c r="R27" s="151"/>
      <c r="S27" s="151"/>
      <c r="T27" s="166">
        <f>T23-T26</f>
        <v>25853</v>
      </c>
      <c r="U27" s="166"/>
      <c r="V27" s="166"/>
      <c r="W27" s="166"/>
    </row>
    <row r="31" spans="1:23" ht="13.5">
      <c r="A31" s="151" t="s">
        <v>33</v>
      </c>
      <c r="B31" s="151"/>
      <c r="C31" s="151"/>
      <c r="D31" s="148">
        <f>MIN(D27,82000)</f>
        <v>26521</v>
      </c>
      <c r="E31" s="148"/>
      <c r="F31" s="148"/>
      <c r="G31" s="148"/>
      <c r="I31" s="151" t="s">
        <v>33</v>
      </c>
      <c r="J31" s="151"/>
      <c r="K31" s="151"/>
      <c r="L31" s="148">
        <f>MIN(L27,82000)</f>
        <v>25853</v>
      </c>
      <c r="M31" s="148"/>
      <c r="N31" s="148"/>
      <c r="O31" s="148"/>
      <c r="Q31" s="151" t="s">
        <v>33</v>
      </c>
      <c r="R31" s="151"/>
      <c r="S31" s="151"/>
      <c r="T31" s="148">
        <f>MIN(T27,82000)</f>
        <v>25853</v>
      </c>
      <c r="U31" s="148"/>
      <c r="V31" s="148"/>
      <c r="W31" s="148"/>
    </row>
    <row r="32" spans="1:23" ht="13.5">
      <c r="A32" s="151" t="s">
        <v>34</v>
      </c>
      <c r="B32" s="151"/>
      <c r="C32" s="151"/>
      <c r="D32" s="148">
        <f>ROUNDDOWN(D31*3/4,-2)</f>
        <v>19800</v>
      </c>
      <c r="E32" s="148"/>
      <c r="F32" s="148"/>
      <c r="G32" s="148"/>
      <c r="I32" s="151" t="s">
        <v>34</v>
      </c>
      <c r="J32" s="151"/>
      <c r="K32" s="151"/>
      <c r="L32" s="148">
        <f>ROUNDDOWN(L31*3/4,-2)</f>
        <v>19300</v>
      </c>
      <c r="M32" s="148"/>
      <c r="N32" s="148"/>
      <c r="O32" s="148"/>
      <c r="Q32" s="151" t="s">
        <v>34</v>
      </c>
      <c r="R32" s="151"/>
      <c r="S32" s="151"/>
      <c r="T32" s="148">
        <f>ROUNDDOWN(T31*3/4,-2)</f>
        <v>19300</v>
      </c>
      <c r="U32" s="148"/>
      <c r="V32" s="148"/>
      <c r="W32" s="148"/>
    </row>
  </sheetData>
  <sheetProtection/>
  <mergeCells count="92">
    <mergeCell ref="A21:C21"/>
    <mergeCell ref="A31:C31"/>
    <mergeCell ref="D21:G21"/>
    <mergeCell ref="D24:G24"/>
    <mergeCell ref="D23:G23"/>
    <mergeCell ref="A24:C24"/>
    <mergeCell ref="A26:C26"/>
    <mergeCell ref="A27:C27"/>
    <mergeCell ref="A22:C22"/>
    <mergeCell ref="A25:C25"/>
    <mergeCell ref="A32:C32"/>
    <mergeCell ref="I20:K20"/>
    <mergeCell ref="I21:K21"/>
    <mergeCell ref="I22:K22"/>
    <mergeCell ref="I23:K23"/>
    <mergeCell ref="I24:K24"/>
    <mergeCell ref="I25:K25"/>
    <mergeCell ref="I26:K26"/>
    <mergeCell ref="I32:K32"/>
    <mergeCell ref="D32:G32"/>
    <mergeCell ref="L20:O20"/>
    <mergeCell ref="L21:O21"/>
    <mergeCell ref="L22:O22"/>
    <mergeCell ref="L23:O23"/>
    <mergeCell ref="L24:O24"/>
    <mergeCell ref="L25:O25"/>
    <mergeCell ref="I31:K31"/>
    <mergeCell ref="D31:G31"/>
    <mergeCell ref="Q31:S31"/>
    <mergeCell ref="Q32:S32"/>
    <mergeCell ref="Q20:S20"/>
    <mergeCell ref="Q21:S21"/>
    <mergeCell ref="Q25:S25"/>
    <mergeCell ref="Q26:S26"/>
    <mergeCell ref="Q27:S27"/>
    <mergeCell ref="Q22:S22"/>
    <mergeCell ref="T26:W26"/>
    <mergeCell ref="T27:W27"/>
    <mergeCell ref="D25:G25"/>
    <mergeCell ref="D26:G26"/>
    <mergeCell ref="L26:O26"/>
    <mergeCell ref="I27:K27"/>
    <mergeCell ref="T31:W31"/>
    <mergeCell ref="T32:W32"/>
    <mergeCell ref="L31:O31"/>
    <mergeCell ref="L32:O32"/>
    <mergeCell ref="T20:W20"/>
    <mergeCell ref="T21:W21"/>
    <mergeCell ref="Q23:S23"/>
    <mergeCell ref="Q24:S24"/>
    <mergeCell ref="T24:W24"/>
    <mergeCell ref="T25:W25"/>
    <mergeCell ref="A12:B16"/>
    <mergeCell ref="C11:D11"/>
    <mergeCell ref="D27:G27"/>
    <mergeCell ref="D22:G22"/>
    <mergeCell ref="O16:Q16"/>
    <mergeCell ref="O15:Q15"/>
    <mergeCell ref="L27:O27"/>
    <mergeCell ref="D20:G20"/>
    <mergeCell ref="A23:C23"/>
    <mergeCell ref="A20:C20"/>
    <mergeCell ref="L4:U4"/>
    <mergeCell ref="C12:K16"/>
    <mergeCell ref="T22:W22"/>
    <mergeCell ref="T23:W23"/>
    <mergeCell ref="Q19:S19"/>
    <mergeCell ref="A7:G7"/>
    <mergeCell ref="I7:O7"/>
    <mergeCell ref="Q8:S8"/>
    <mergeCell ref="U14:W14"/>
    <mergeCell ref="A11:B11"/>
    <mergeCell ref="O14:Q14"/>
    <mergeCell ref="Q13:W13"/>
    <mergeCell ref="E11:F11"/>
    <mergeCell ref="U16:W16"/>
    <mergeCell ref="T8:V8"/>
    <mergeCell ref="Q2:R2"/>
    <mergeCell ref="O12:P12"/>
    <mergeCell ref="O11:P11"/>
    <mergeCell ref="F4:G4"/>
    <mergeCell ref="I4:J4"/>
    <mergeCell ref="U15:W15"/>
    <mergeCell ref="R14:T14"/>
    <mergeCell ref="G11:K11"/>
    <mergeCell ref="R15:T15"/>
    <mergeCell ref="M16:N16"/>
    <mergeCell ref="M15:N15"/>
    <mergeCell ref="M14:N14"/>
    <mergeCell ref="M11:N13"/>
    <mergeCell ref="O13:P13"/>
    <mergeCell ref="R16:T16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BL28"/>
  <sheetViews>
    <sheetView view="pageBreakPreview" zoomScale="85" zoomScaleNormal="85" zoomScaleSheetLayoutView="85" zoomScalePageLayoutView="0" workbookViewId="0" topLeftCell="A4">
      <selection activeCell="BH12" sqref="BH12"/>
    </sheetView>
  </sheetViews>
  <sheetFormatPr defaultColWidth="9.00390625" defaultRowHeight="13.5"/>
  <cols>
    <col min="1" max="1" width="3.125" style="2" customWidth="1"/>
    <col min="2" max="4" width="3.50390625" style="39" customWidth="1"/>
    <col min="5" max="5" width="3.50390625" style="2" customWidth="1"/>
    <col min="6" max="57" width="2.75390625" style="2" customWidth="1"/>
    <col min="58" max="58" width="3.625" style="2" customWidth="1"/>
    <col min="59" max="59" width="7.75390625" style="2" customWidth="1"/>
    <col min="60" max="16384" width="9.00390625" style="2" customWidth="1"/>
  </cols>
  <sheetData>
    <row r="1" ht="18" customHeight="1">
      <c r="A1" s="1" t="s">
        <v>87</v>
      </c>
    </row>
    <row r="2" spans="1:64" ht="15">
      <c r="A2" s="40"/>
      <c r="B2" s="2"/>
      <c r="AT2" s="41"/>
      <c r="AU2" s="41"/>
      <c r="AV2" s="41"/>
      <c r="AW2" s="41"/>
      <c r="AX2" s="41"/>
      <c r="AY2" s="250"/>
      <c r="AZ2" s="250"/>
      <c r="BA2" s="41" t="s">
        <v>81</v>
      </c>
      <c r="BB2" s="250"/>
      <c r="BC2" s="250"/>
      <c r="BD2" s="41" t="s">
        <v>82</v>
      </c>
      <c r="BE2" s="41"/>
      <c r="BI2" s="42"/>
      <c r="BJ2" s="42"/>
      <c r="BK2" s="42"/>
      <c r="BL2" s="42"/>
    </row>
    <row r="3" spans="30:57" ht="13.5">
      <c r="AD3" s="3"/>
      <c r="AE3" s="3"/>
      <c r="AF3" s="3"/>
      <c r="AG3" s="3"/>
      <c r="AT3" s="41"/>
      <c r="AU3" s="41"/>
      <c r="AV3" s="41"/>
      <c r="AW3" s="43"/>
      <c r="AX3" s="43"/>
      <c r="AY3" s="41"/>
      <c r="AZ3" s="43"/>
      <c r="BA3" s="43"/>
      <c r="BB3" s="41"/>
      <c r="BC3" s="43"/>
      <c r="BD3" s="43"/>
      <c r="BE3" s="41"/>
    </row>
    <row r="4" spans="30:57" ht="13.5">
      <c r="AD4" s="3"/>
      <c r="AE4" s="3"/>
      <c r="AF4" s="3"/>
      <c r="AG4" s="3"/>
      <c r="AT4" s="41"/>
      <c r="AU4" s="41"/>
      <c r="AV4" s="41"/>
      <c r="AW4" s="43"/>
      <c r="AX4" s="43"/>
      <c r="AY4" s="41"/>
      <c r="AZ4" s="43"/>
      <c r="BA4" s="43"/>
      <c r="BB4" s="41"/>
      <c r="BC4" s="43"/>
      <c r="BD4" s="43"/>
      <c r="BE4" s="41"/>
    </row>
    <row r="5" spans="5:60" ht="23.25" customHeight="1">
      <c r="E5" s="251" t="s">
        <v>79</v>
      </c>
      <c r="F5" s="251"/>
      <c r="G5" s="251"/>
      <c r="H5" s="252"/>
      <c r="I5" s="252"/>
      <c r="J5" s="252"/>
      <c r="K5" s="251" t="s">
        <v>80</v>
      </c>
      <c r="L5" s="251"/>
      <c r="M5" s="251"/>
      <c r="N5" s="251" t="s">
        <v>107</v>
      </c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44"/>
      <c r="AX5" s="44"/>
      <c r="AY5" s="41"/>
      <c r="AZ5" s="41"/>
      <c r="BA5" s="41"/>
      <c r="BB5" s="41"/>
      <c r="BC5" s="41"/>
      <c r="BD5" s="41"/>
      <c r="BE5" s="41"/>
      <c r="BH5" s="2" t="s">
        <v>85</v>
      </c>
    </row>
    <row r="6" spans="5:60" ht="11.25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2" t="s">
        <v>86</v>
      </c>
    </row>
    <row r="7" spans="5:59" ht="11.25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2:57" ht="17.25" customHeight="1">
      <c r="B8" s="2"/>
      <c r="C8" s="2"/>
      <c r="D8" s="2"/>
      <c r="AL8" s="226" t="s">
        <v>88</v>
      </c>
      <c r="AM8" s="227"/>
      <c r="AN8" s="227"/>
      <c r="AO8" s="228"/>
      <c r="AP8" s="242"/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</row>
    <row r="9" spans="2:57" ht="17.25" customHeight="1">
      <c r="B9" s="2"/>
      <c r="C9" s="2"/>
      <c r="D9" s="2"/>
      <c r="AL9" s="239"/>
      <c r="AM9" s="240"/>
      <c r="AN9" s="240"/>
      <c r="AO9" s="241"/>
      <c r="AP9" s="245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7"/>
    </row>
    <row r="10" spans="2:57" ht="17.25" customHeight="1">
      <c r="B10" s="2"/>
      <c r="C10" s="2"/>
      <c r="D10" s="2"/>
      <c r="AL10" s="187" t="s">
        <v>89</v>
      </c>
      <c r="AM10" s="187"/>
      <c r="AN10" s="187"/>
      <c r="AO10" s="187"/>
      <c r="AP10" s="242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4"/>
    </row>
    <row r="11" spans="2:57" ht="17.25" customHeight="1">
      <c r="B11" s="2"/>
      <c r="C11" s="2"/>
      <c r="D11" s="2"/>
      <c r="AL11" s="187"/>
      <c r="AM11" s="187"/>
      <c r="AN11" s="187"/>
      <c r="AO11" s="187"/>
      <c r="AP11" s="245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7"/>
    </row>
    <row r="12" spans="28:29" ht="17.25" customHeight="1">
      <c r="AB12" s="248"/>
      <c r="AC12" s="248"/>
    </row>
    <row r="13" spans="1:57" ht="17.25" customHeight="1">
      <c r="A13" s="187" t="s">
        <v>90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6"/>
      <c r="AA13" s="45"/>
      <c r="AB13" s="41"/>
      <c r="AC13" s="249" t="s">
        <v>95</v>
      </c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41"/>
      <c r="BC13" s="41"/>
      <c r="BD13" s="41"/>
      <c r="BE13" s="41"/>
    </row>
    <row r="14" spans="1:57" ht="32.25" customHeight="1">
      <c r="A14" s="226" t="s">
        <v>20</v>
      </c>
      <c r="B14" s="227"/>
      <c r="C14" s="228"/>
      <c r="D14" s="229"/>
      <c r="E14" s="230"/>
      <c r="F14" s="230"/>
      <c r="G14" s="230"/>
      <c r="H14" s="230"/>
      <c r="I14" s="230"/>
      <c r="J14" s="230"/>
      <c r="K14" s="230"/>
      <c r="L14" s="230"/>
      <c r="M14" s="231"/>
      <c r="N14" s="232" t="s">
        <v>7</v>
      </c>
      <c r="O14" s="233"/>
      <c r="P14" s="233"/>
      <c r="Q14" s="233"/>
      <c r="R14" s="234"/>
      <c r="S14" s="235"/>
      <c r="T14" s="236"/>
      <c r="U14" s="72"/>
      <c r="V14" s="73" t="s">
        <v>13</v>
      </c>
      <c r="W14" s="72"/>
      <c r="X14" s="74" t="s">
        <v>15</v>
      </c>
      <c r="Y14" s="72"/>
      <c r="Z14" s="75" t="s">
        <v>16</v>
      </c>
      <c r="AA14" s="50"/>
      <c r="AB14" s="51"/>
      <c r="AC14" s="237" t="s">
        <v>96</v>
      </c>
      <c r="AD14" s="237"/>
      <c r="AE14" s="237"/>
      <c r="AF14" s="237"/>
      <c r="AG14" s="238"/>
      <c r="AH14" s="238"/>
      <c r="AI14" s="238"/>
      <c r="AJ14" s="238"/>
      <c r="AK14" s="238"/>
      <c r="AL14" s="238"/>
      <c r="AM14" s="238"/>
      <c r="AN14" s="238"/>
      <c r="AO14" s="238"/>
      <c r="AP14" s="217" t="s">
        <v>100</v>
      </c>
      <c r="AQ14" s="217"/>
      <c r="AR14" s="217"/>
      <c r="AS14" s="217"/>
      <c r="AT14" s="218"/>
      <c r="AU14" s="219"/>
      <c r="AV14" s="219"/>
      <c r="AW14" s="219"/>
      <c r="AX14" s="219"/>
      <c r="AY14" s="219"/>
      <c r="AZ14" s="220"/>
      <c r="BA14" s="71" t="s">
        <v>63</v>
      </c>
      <c r="BB14" s="53"/>
      <c r="BC14" s="54"/>
      <c r="BD14" s="54"/>
      <c r="BE14" s="54"/>
    </row>
    <row r="15" spans="1:58" ht="32.25" customHeight="1">
      <c r="A15" s="200" t="s">
        <v>91</v>
      </c>
      <c r="B15" s="200"/>
      <c r="C15" s="200"/>
      <c r="D15" s="201" t="s">
        <v>92</v>
      </c>
      <c r="E15" s="201"/>
      <c r="F15" s="202"/>
      <c r="G15" s="203"/>
      <c r="H15" s="204"/>
      <c r="I15" s="204"/>
      <c r="J15" s="204"/>
      <c r="K15" s="204"/>
      <c r="L15" s="205"/>
      <c r="M15" s="66" t="s">
        <v>63</v>
      </c>
      <c r="N15" s="221" t="s">
        <v>69</v>
      </c>
      <c r="O15" s="221"/>
      <c r="P15" s="223" t="s">
        <v>0</v>
      </c>
      <c r="Q15" s="223"/>
      <c r="R15" s="223"/>
      <c r="S15" s="207"/>
      <c r="T15" s="208"/>
      <c r="U15" s="46"/>
      <c r="V15" s="47" t="s">
        <v>13</v>
      </c>
      <c r="W15" s="46"/>
      <c r="X15" s="48" t="s">
        <v>15</v>
      </c>
      <c r="Y15" s="46"/>
      <c r="Z15" s="49" t="s">
        <v>16</v>
      </c>
      <c r="AB15" s="51"/>
      <c r="AC15" s="224" t="s">
        <v>97</v>
      </c>
      <c r="AD15" s="224"/>
      <c r="AE15" s="224"/>
      <c r="AF15" s="224"/>
      <c r="AG15" s="225"/>
      <c r="AH15" s="225"/>
      <c r="AI15" s="225"/>
      <c r="AJ15" s="225"/>
      <c r="AK15" s="225"/>
      <c r="AL15" s="225"/>
      <c r="AM15" s="225"/>
      <c r="AN15" s="225"/>
      <c r="AO15" s="225"/>
      <c r="AP15" s="188" t="s">
        <v>102</v>
      </c>
      <c r="AQ15" s="188"/>
      <c r="AR15" s="188"/>
      <c r="AS15" s="188"/>
      <c r="AT15" s="189"/>
      <c r="AU15" s="198"/>
      <c r="AV15" s="198"/>
      <c r="AW15" s="198"/>
      <c r="AX15" s="198"/>
      <c r="AY15" s="198"/>
      <c r="AZ15" s="199"/>
      <c r="BA15" s="71" t="s">
        <v>13</v>
      </c>
      <c r="BB15" s="55"/>
      <c r="BC15" s="54"/>
      <c r="BD15" s="54"/>
      <c r="BE15" s="54"/>
      <c r="BF15" s="56"/>
    </row>
    <row r="16" spans="1:58" ht="32.25" customHeight="1">
      <c r="A16" s="200" t="s">
        <v>93</v>
      </c>
      <c r="B16" s="200"/>
      <c r="C16" s="200"/>
      <c r="D16" s="201" t="s">
        <v>112</v>
      </c>
      <c r="E16" s="201"/>
      <c r="F16" s="202"/>
      <c r="G16" s="203"/>
      <c r="H16" s="204"/>
      <c r="I16" s="204"/>
      <c r="J16" s="204"/>
      <c r="K16" s="204"/>
      <c r="L16" s="205"/>
      <c r="M16" s="66" t="s">
        <v>94</v>
      </c>
      <c r="N16" s="222"/>
      <c r="O16" s="222"/>
      <c r="P16" s="206" t="s">
        <v>1</v>
      </c>
      <c r="Q16" s="206"/>
      <c r="R16" s="206"/>
      <c r="S16" s="207"/>
      <c r="T16" s="208"/>
      <c r="U16" s="46"/>
      <c r="V16" s="47" t="s">
        <v>13</v>
      </c>
      <c r="W16" s="46"/>
      <c r="X16" s="48" t="s">
        <v>15</v>
      </c>
      <c r="Y16" s="46"/>
      <c r="Z16" s="49" t="s">
        <v>16</v>
      </c>
      <c r="AB16" s="51"/>
      <c r="AC16" s="209" t="s">
        <v>98</v>
      </c>
      <c r="AD16" s="210"/>
      <c r="AE16" s="213" t="s">
        <v>0</v>
      </c>
      <c r="AF16" s="214"/>
      <c r="AG16" s="214"/>
      <c r="AH16" s="215"/>
      <c r="AI16" s="216"/>
      <c r="AJ16" s="57"/>
      <c r="AK16" s="58" t="s">
        <v>13</v>
      </c>
      <c r="AL16" s="57"/>
      <c r="AM16" s="59" t="s">
        <v>15</v>
      </c>
      <c r="AN16" s="57"/>
      <c r="AO16" s="52" t="s">
        <v>16</v>
      </c>
      <c r="AP16" s="188" t="s">
        <v>103</v>
      </c>
      <c r="AQ16" s="188"/>
      <c r="AR16" s="188"/>
      <c r="AS16" s="188"/>
      <c r="AT16" s="189"/>
      <c r="AU16" s="190"/>
      <c r="AV16" s="190"/>
      <c r="AW16" s="190"/>
      <c r="AX16" s="190"/>
      <c r="AY16" s="190"/>
      <c r="AZ16" s="191"/>
      <c r="BA16" s="71" t="s">
        <v>63</v>
      </c>
      <c r="BB16" s="76"/>
      <c r="BC16" s="55"/>
      <c r="BD16" s="55"/>
      <c r="BE16" s="55"/>
      <c r="BF16" s="55"/>
    </row>
    <row r="17" spans="1:59" ht="32.25" customHeight="1">
      <c r="A17" s="65"/>
      <c r="B17" s="65"/>
      <c r="C17" s="6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68"/>
      <c r="P17" s="77"/>
      <c r="Q17" s="77"/>
      <c r="R17" s="77"/>
      <c r="S17" s="192"/>
      <c r="T17" s="192"/>
      <c r="U17" s="69"/>
      <c r="V17" s="70"/>
      <c r="W17" s="69"/>
      <c r="X17" s="69"/>
      <c r="Y17" s="69"/>
      <c r="Z17" s="70"/>
      <c r="AB17" s="51"/>
      <c r="AC17" s="211"/>
      <c r="AD17" s="212"/>
      <c r="AE17" s="193" t="s">
        <v>99</v>
      </c>
      <c r="AF17" s="194"/>
      <c r="AG17" s="194"/>
      <c r="AH17" s="195"/>
      <c r="AI17" s="196"/>
      <c r="AJ17" s="60"/>
      <c r="AK17" s="61" t="s">
        <v>13</v>
      </c>
      <c r="AL17" s="60"/>
      <c r="AM17" s="62" t="s">
        <v>15</v>
      </c>
      <c r="AN17" s="60"/>
      <c r="AO17" s="63" t="s">
        <v>16</v>
      </c>
      <c r="AP17" s="197" t="s">
        <v>101</v>
      </c>
      <c r="AQ17" s="197"/>
      <c r="AR17" s="197"/>
      <c r="AS17" s="197"/>
      <c r="AT17" s="197"/>
      <c r="AU17" s="190"/>
      <c r="AV17" s="190"/>
      <c r="AW17" s="190"/>
      <c r="AX17" s="190"/>
      <c r="AY17" s="190"/>
      <c r="AZ17" s="191"/>
      <c r="BA17" s="71" t="s">
        <v>63</v>
      </c>
      <c r="BB17" s="53"/>
      <c r="BC17" s="54"/>
      <c r="BD17" s="54"/>
      <c r="BE17" s="54"/>
      <c r="BF17" s="64"/>
      <c r="BG17" s="45"/>
    </row>
    <row r="18" spans="33:58" ht="8.25" customHeight="1">
      <c r="AG18" s="45"/>
      <c r="BF18" s="45"/>
    </row>
    <row r="19" spans="2:4" ht="15.75" customHeight="1">
      <c r="B19" s="2"/>
      <c r="C19" s="2"/>
      <c r="D19" s="2"/>
    </row>
    <row r="20" spans="1:57" ht="27" customHeight="1">
      <c r="A20" s="187"/>
      <c r="B20" s="187"/>
      <c r="C20" s="187"/>
      <c r="D20" s="187"/>
      <c r="E20" s="187"/>
      <c r="F20" s="184" t="s">
        <v>70</v>
      </c>
      <c r="G20" s="185"/>
      <c r="H20" s="185"/>
      <c r="I20" s="186"/>
      <c r="J20" s="184" t="s">
        <v>71</v>
      </c>
      <c r="K20" s="185"/>
      <c r="L20" s="185"/>
      <c r="M20" s="186"/>
      <c r="N20" s="184" t="s">
        <v>72</v>
      </c>
      <c r="O20" s="185"/>
      <c r="P20" s="185"/>
      <c r="Q20" s="186"/>
      <c r="R20" s="184" t="s">
        <v>73</v>
      </c>
      <c r="S20" s="185"/>
      <c r="T20" s="185"/>
      <c r="U20" s="186"/>
      <c r="V20" s="184" t="s">
        <v>74</v>
      </c>
      <c r="W20" s="185"/>
      <c r="X20" s="185"/>
      <c r="Y20" s="186"/>
      <c r="Z20" s="184" t="s">
        <v>75</v>
      </c>
      <c r="AA20" s="185"/>
      <c r="AB20" s="185"/>
      <c r="AC20" s="186"/>
      <c r="AD20" s="184" t="s">
        <v>2</v>
      </c>
      <c r="AE20" s="185"/>
      <c r="AF20" s="185"/>
      <c r="AG20" s="186"/>
      <c r="AH20" s="184" t="s">
        <v>3</v>
      </c>
      <c r="AI20" s="185"/>
      <c r="AJ20" s="185"/>
      <c r="AK20" s="186"/>
      <c r="AL20" s="184" t="s">
        <v>4</v>
      </c>
      <c r="AM20" s="185"/>
      <c r="AN20" s="185"/>
      <c r="AO20" s="186"/>
      <c r="AP20" s="184" t="s">
        <v>76</v>
      </c>
      <c r="AQ20" s="185"/>
      <c r="AR20" s="185"/>
      <c r="AS20" s="186"/>
      <c r="AT20" s="184" t="s">
        <v>77</v>
      </c>
      <c r="AU20" s="185"/>
      <c r="AV20" s="185"/>
      <c r="AW20" s="186"/>
      <c r="AX20" s="184" t="s">
        <v>78</v>
      </c>
      <c r="AY20" s="185"/>
      <c r="AZ20" s="185"/>
      <c r="BA20" s="185"/>
      <c r="BB20" s="184" t="s">
        <v>5</v>
      </c>
      <c r="BC20" s="185"/>
      <c r="BD20" s="185"/>
      <c r="BE20" s="186"/>
    </row>
    <row r="21" spans="1:57" ht="27" customHeight="1">
      <c r="A21" s="181" t="s">
        <v>104</v>
      </c>
      <c r="B21" s="182"/>
      <c r="C21" s="182"/>
      <c r="D21" s="182"/>
      <c r="E21" s="183"/>
      <c r="F21" s="167"/>
      <c r="G21" s="168"/>
      <c r="H21" s="168"/>
      <c r="I21" s="169"/>
      <c r="J21" s="167"/>
      <c r="K21" s="168"/>
      <c r="L21" s="168"/>
      <c r="M21" s="169"/>
      <c r="N21" s="167"/>
      <c r="O21" s="168"/>
      <c r="P21" s="168"/>
      <c r="Q21" s="169"/>
      <c r="R21" s="167"/>
      <c r="S21" s="168"/>
      <c r="T21" s="168"/>
      <c r="U21" s="169"/>
      <c r="V21" s="167"/>
      <c r="W21" s="168"/>
      <c r="X21" s="168"/>
      <c r="Y21" s="169"/>
      <c r="Z21" s="167"/>
      <c r="AA21" s="168"/>
      <c r="AB21" s="168"/>
      <c r="AC21" s="169"/>
      <c r="AD21" s="167"/>
      <c r="AE21" s="168"/>
      <c r="AF21" s="168"/>
      <c r="AG21" s="169"/>
      <c r="AH21" s="167"/>
      <c r="AI21" s="168"/>
      <c r="AJ21" s="168"/>
      <c r="AK21" s="169"/>
      <c r="AL21" s="167"/>
      <c r="AM21" s="168"/>
      <c r="AN21" s="168"/>
      <c r="AO21" s="169"/>
      <c r="AP21" s="167"/>
      <c r="AQ21" s="168"/>
      <c r="AR21" s="168"/>
      <c r="AS21" s="169"/>
      <c r="AT21" s="167"/>
      <c r="AU21" s="168"/>
      <c r="AV21" s="168"/>
      <c r="AW21" s="169"/>
      <c r="AX21" s="167"/>
      <c r="AY21" s="168"/>
      <c r="AZ21" s="168"/>
      <c r="BA21" s="169"/>
      <c r="BB21" s="170">
        <f>SUM(F21:BA21)</f>
        <v>0</v>
      </c>
      <c r="BC21" s="171"/>
      <c r="BD21" s="171"/>
      <c r="BE21" s="172"/>
    </row>
    <row r="22" spans="1:57" ht="27" customHeight="1">
      <c r="A22" s="181" t="s">
        <v>105</v>
      </c>
      <c r="B22" s="182"/>
      <c r="C22" s="182"/>
      <c r="D22" s="182"/>
      <c r="E22" s="183"/>
      <c r="F22" s="167"/>
      <c r="G22" s="168"/>
      <c r="H22" s="168"/>
      <c r="I22" s="169"/>
      <c r="J22" s="167"/>
      <c r="K22" s="168"/>
      <c r="L22" s="168"/>
      <c r="M22" s="169"/>
      <c r="N22" s="167"/>
      <c r="O22" s="168"/>
      <c r="P22" s="168"/>
      <c r="Q22" s="169"/>
      <c r="R22" s="167"/>
      <c r="S22" s="168"/>
      <c r="T22" s="168"/>
      <c r="U22" s="169"/>
      <c r="V22" s="167"/>
      <c r="W22" s="168"/>
      <c r="X22" s="168"/>
      <c r="Y22" s="169"/>
      <c r="Z22" s="167"/>
      <c r="AA22" s="168"/>
      <c r="AB22" s="168"/>
      <c r="AC22" s="169"/>
      <c r="AD22" s="167"/>
      <c r="AE22" s="168"/>
      <c r="AF22" s="168"/>
      <c r="AG22" s="169"/>
      <c r="AH22" s="167"/>
      <c r="AI22" s="168"/>
      <c r="AJ22" s="168"/>
      <c r="AK22" s="169"/>
      <c r="AL22" s="167"/>
      <c r="AM22" s="168"/>
      <c r="AN22" s="168"/>
      <c r="AO22" s="169"/>
      <c r="AP22" s="167"/>
      <c r="AQ22" s="168"/>
      <c r="AR22" s="168"/>
      <c r="AS22" s="169"/>
      <c r="AT22" s="167"/>
      <c r="AU22" s="168"/>
      <c r="AV22" s="168"/>
      <c r="AW22" s="169"/>
      <c r="AX22" s="167"/>
      <c r="AY22" s="168"/>
      <c r="AZ22" s="168"/>
      <c r="BA22" s="169"/>
      <c r="BB22" s="170">
        <f>SUM(F22:BA22)</f>
        <v>0</v>
      </c>
      <c r="BC22" s="171"/>
      <c r="BD22" s="171"/>
      <c r="BE22" s="172"/>
    </row>
    <row r="23" spans="1:57" ht="27" customHeight="1">
      <c r="A23" s="173" t="s">
        <v>108</v>
      </c>
      <c r="B23" s="174"/>
      <c r="C23" s="174"/>
      <c r="D23" s="174"/>
      <c r="E23" s="174"/>
      <c r="F23" s="175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7">
        <f>MIN(BB21,BB22,240000)</f>
        <v>0</v>
      </c>
      <c r="BC23" s="178"/>
      <c r="BD23" s="178"/>
      <c r="BE23" s="179"/>
    </row>
    <row r="24" spans="1:57" ht="27" customHeight="1">
      <c r="A24" s="173" t="s">
        <v>106</v>
      </c>
      <c r="B24" s="174"/>
      <c r="C24" s="174"/>
      <c r="D24" s="174"/>
      <c r="E24" s="174"/>
      <c r="F24" s="175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80">
        <f>ROUNDDOWN(BB23*1/2,-2)</f>
        <v>0</v>
      </c>
      <c r="BC24" s="180"/>
      <c r="BD24" s="180"/>
      <c r="BE24" s="180"/>
    </row>
    <row r="25" ht="22.5" customHeight="1"/>
    <row r="26" spans="1:57" ht="22.5" customHeight="1">
      <c r="A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6:54" ht="19.5" customHeight="1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T27" s="3"/>
      <c r="AU27" s="3"/>
      <c r="AV27" s="3"/>
      <c r="AX27" s="3"/>
      <c r="AZ27" s="3"/>
      <c r="BB27" s="3"/>
    </row>
    <row r="28" spans="1:57" s="3" customFormat="1" ht="13.5">
      <c r="A28" s="2"/>
      <c r="B28" s="39"/>
      <c r="C28" s="39"/>
      <c r="D28" s="3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</sheetData>
  <sheetProtection/>
  <mergeCells count="94">
    <mergeCell ref="AY2:AZ2"/>
    <mergeCell ref="BB2:BC2"/>
    <mergeCell ref="E5:G5"/>
    <mergeCell ref="H5:J5"/>
    <mergeCell ref="K5:M5"/>
    <mergeCell ref="N5:AV5"/>
    <mergeCell ref="AL8:AO9"/>
    <mergeCell ref="AP8:BE9"/>
    <mergeCell ref="AL10:AO11"/>
    <mergeCell ref="AP10:BE11"/>
    <mergeCell ref="AB12:AC12"/>
    <mergeCell ref="A13:Z13"/>
    <mergeCell ref="AC13:BA13"/>
    <mergeCell ref="A14:C14"/>
    <mergeCell ref="D14:M14"/>
    <mergeCell ref="N14:R14"/>
    <mergeCell ref="S14:T14"/>
    <mergeCell ref="AC14:AF14"/>
    <mergeCell ref="AG14:AO14"/>
    <mergeCell ref="AP14:AT14"/>
    <mergeCell ref="AU14:AZ14"/>
    <mergeCell ref="A15:C15"/>
    <mergeCell ref="D15:F15"/>
    <mergeCell ref="G15:L15"/>
    <mergeCell ref="N15:O16"/>
    <mergeCell ref="P15:R15"/>
    <mergeCell ref="S15:T15"/>
    <mergeCell ref="AC15:AF15"/>
    <mergeCell ref="AG15:AO15"/>
    <mergeCell ref="AP15:AT15"/>
    <mergeCell ref="AU15:AZ15"/>
    <mergeCell ref="A16:C16"/>
    <mergeCell ref="D16:F16"/>
    <mergeCell ref="G16:L16"/>
    <mergeCell ref="P16:R16"/>
    <mergeCell ref="S16:T16"/>
    <mergeCell ref="AC16:AD17"/>
    <mergeCell ref="AE16:AG16"/>
    <mergeCell ref="AH16:AI16"/>
    <mergeCell ref="AP16:AT16"/>
    <mergeCell ref="AU16:AZ16"/>
    <mergeCell ref="S17:T17"/>
    <mergeCell ref="AE17:AG17"/>
    <mergeCell ref="AH17:AI17"/>
    <mergeCell ref="AP17:AT17"/>
    <mergeCell ref="AU17:AZ17"/>
    <mergeCell ref="A20:E20"/>
    <mergeCell ref="F20:I20"/>
    <mergeCell ref="J20:M20"/>
    <mergeCell ref="N20:Q20"/>
    <mergeCell ref="R20:U20"/>
    <mergeCell ref="V20:Y20"/>
    <mergeCell ref="Z20:AC20"/>
    <mergeCell ref="AD20:AG20"/>
    <mergeCell ref="AH20:AK20"/>
    <mergeCell ref="AL20:AO20"/>
    <mergeCell ref="AP20:AS20"/>
    <mergeCell ref="AT20:AW20"/>
    <mergeCell ref="AX20:BA20"/>
    <mergeCell ref="BB20:BE20"/>
    <mergeCell ref="A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T21:AW21"/>
    <mergeCell ref="AX21:BA21"/>
    <mergeCell ref="BB21:BE21"/>
    <mergeCell ref="AH22:AK22"/>
    <mergeCell ref="AL22:AO22"/>
    <mergeCell ref="AP22:AS22"/>
    <mergeCell ref="AT22:AW22"/>
    <mergeCell ref="A22:E22"/>
    <mergeCell ref="F22:I22"/>
    <mergeCell ref="J22:M22"/>
    <mergeCell ref="N22:Q22"/>
    <mergeCell ref="R22:U22"/>
    <mergeCell ref="V22:Y22"/>
    <mergeCell ref="AX22:BA22"/>
    <mergeCell ref="BB22:BE22"/>
    <mergeCell ref="A23:E23"/>
    <mergeCell ref="F23:BA23"/>
    <mergeCell ref="BB23:BE23"/>
    <mergeCell ref="A24:E24"/>
    <mergeCell ref="F24:BA24"/>
    <mergeCell ref="BB24:BE24"/>
    <mergeCell ref="Z22:AC22"/>
    <mergeCell ref="AD22:AG22"/>
  </mergeCells>
  <printOptions horizontalCentered="1" verticalCentered="1"/>
  <pageMargins left="0.31496062992125984" right="0.31496062992125984" top="0.5118110236220472" bottom="0.2755905511811024" header="0.31496062992125984" footer="0.31496062992125984"/>
  <pageSetup blackAndWhite="1" fitToHeight="1" fitToWidth="1" horizontalDpi="600" verticalDpi="600" orientation="landscape" paperSize="9" scale="8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8"/>
  <sheetViews>
    <sheetView view="pageBreakPreview" zoomScale="85" zoomScaleNormal="85" zoomScaleSheetLayoutView="85" zoomScalePageLayoutView="0" workbookViewId="0" topLeftCell="A1">
      <selection activeCell="AX22" sqref="AX22:BA22"/>
    </sheetView>
  </sheetViews>
  <sheetFormatPr defaultColWidth="9.00390625" defaultRowHeight="13.5"/>
  <cols>
    <col min="1" max="1" width="3.125" style="2" customWidth="1"/>
    <col min="2" max="4" width="3.50390625" style="39" customWidth="1"/>
    <col min="5" max="5" width="3.50390625" style="2" customWidth="1"/>
    <col min="6" max="57" width="2.75390625" style="2" customWidth="1"/>
    <col min="58" max="58" width="3.625" style="2" customWidth="1"/>
    <col min="59" max="59" width="7.75390625" style="2" customWidth="1"/>
    <col min="60" max="16384" width="9.00390625" style="2" customWidth="1"/>
  </cols>
  <sheetData>
    <row r="1" ht="18" customHeight="1">
      <c r="A1" s="1" t="s">
        <v>87</v>
      </c>
    </row>
    <row r="2" spans="1:64" ht="15">
      <c r="A2" s="40"/>
      <c r="B2" s="2"/>
      <c r="AT2" s="41"/>
      <c r="AU2" s="41"/>
      <c r="AV2" s="41"/>
      <c r="AW2" s="41"/>
      <c r="AX2" s="41"/>
      <c r="AY2" s="250">
        <v>1</v>
      </c>
      <c r="AZ2" s="250"/>
      <c r="BA2" s="41" t="s">
        <v>81</v>
      </c>
      <c r="BB2" s="250">
        <v>3</v>
      </c>
      <c r="BC2" s="250"/>
      <c r="BD2" s="41" t="s">
        <v>82</v>
      </c>
      <c r="BE2" s="41"/>
      <c r="BI2" s="42"/>
      <c r="BJ2" s="42"/>
      <c r="BK2" s="42"/>
      <c r="BL2" s="42"/>
    </row>
    <row r="3" spans="30:57" ht="13.5">
      <c r="AD3" s="3"/>
      <c r="AE3" s="3"/>
      <c r="AF3" s="3"/>
      <c r="AG3" s="3"/>
      <c r="AT3" s="41"/>
      <c r="AU3" s="41"/>
      <c r="AV3" s="41"/>
      <c r="AW3" s="43"/>
      <c r="AX3" s="43"/>
      <c r="AY3" s="41"/>
      <c r="AZ3" s="43"/>
      <c r="BA3" s="43"/>
      <c r="BB3" s="41"/>
      <c r="BC3" s="43"/>
      <c r="BD3" s="43"/>
      <c r="BE3" s="41"/>
    </row>
    <row r="4" spans="30:57" ht="13.5">
      <c r="AD4" s="3"/>
      <c r="AE4" s="3"/>
      <c r="AF4" s="3"/>
      <c r="AG4" s="3"/>
      <c r="AT4" s="41"/>
      <c r="AU4" s="41"/>
      <c r="AV4" s="41"/>
      <c r="AW4" s="43"/>
      <c r="AX4" s="43"/>
      <c r="AY4" s="41"/>
      <c r="AZ4" s="43"/>
      <c r="BA4" s="43"/>
      <c r="BB4" s="41"/>
      <c r="BC4" s="43"/>
      <c r="BD4" s="43"/>
      <c r="BE4" s="41"/>
    </row>
    <row r="5" spans="5:60" ht="23.25" customHeight="1">
      <c r="E5" s="251" t="s">
        <v>79</v>
      </c>
      <c r="F5" s="251"/>
      <c r="G5" s="251"/>
      <c r="H5" s="252">
        <v>2</v>
      </c>
      <c r="I5" s="252"/>
      <c r="J5" s="252"/>
      <c r="K5" s="251" t="s">
        <v>80</v>
      </c>
      <c r="L5" s="251"/>
      <c r="M5" s="251"/>
      <c r="N5" s="251" t="s">
        <v>107</v>
      </c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44"/>
      <c r="AX5" s="44"/>
      <c r="AY5" s="41"/>
      <c r="AZ5" s="41"/>
      <c r="BA5" s="41"/>
      <c r="BB5" s="41"/>
      <c r="BC5" s="41"/>
      <c r="BD5" s="41"/>
      <c r="BE5" s="41"/>
      <c r="BH5" s="2" t="s">
        <v>85</v>
      </c>
    </row>
    <row r="6" spans="5:60" ht="11.25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2" t="s">
        <v>86</v>
      </c>
    </row>
    <row r="7" spans="5:59" ht="11.25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2:57" ht="17.25" customHeight="1">
      <c r="B8" s="2"/>
      <c r="C8" s="2"/>
      <c r="D8" s="2"/>
      <c r="AL8" s="226" t="s">
        <v>88</v>
      </c>
      <c r="AM8" s="227"/>
      <c r="AN8" s="227"/>
      <c r="AO8" s="228"/>
      <c r="AP8" s="242" t="s">
        <v>83</v>
      </c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</row>
    <row r="9" spans="2:57" ht="17.25" customHeight="1">
      <c r="B9" s="2"/>
      <c r="C9" s="2"/>
      <c r="D9" s="2"/>
      <c r="AL9" s="239"/>
      <c r="AM9" s="240"/>
      <c r="AN9" s="240"/>
      <c r="AO9" s="241"/>
      <c r="AP9" s="245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7"/>
    </row>
    <row r="10" spans="2:57" ht="17.25" customHeight="1">
      <c r="B10" s="2"/>
      <c r="C10" s="2"/>
      <c r="D10" s="2"/>
      <c r="AL10" s="187" t="s">
        <v>89</v>
      </c>
      <c r="AM10" s="187"/>
      <c r="AN10" s="187"/>
      <c r="AO10" s="187"/>
      <c r="AP10" s="242" t="s">
        <v>84</v>
      </c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4"/>
    </row>
    <row r="11" spans="2:57" ht="17.25" customHeight="1">
      <c r="B11" s="2"/>
      <c r="C11" s="2"/>
      <c r="D11" s="2"/>
      <c r="AL11" s="187"/>
      <c r="AM11" s="187"/>
      <c r="AN11" s="187"/>
      <c r="AO11" s="187"/>
      <c r="AP11" s="245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7"/>
    </row>
    <row r="12" spans="28:29" ht="17.25" customHeight="1">
      <c r="AB12" s="248"/>
      <c r="AC12" s="248"/>
    </row>
    <row r="13" spans="1:57" ht="17.25" customHeight="1">
      <c r="A13" s="187" t="s">
        <v>90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6"/>
      <c r="AA13" s="45"/>
      <c r="AB13" s="41"/>
      <c r="AC13" s="249" t="s">
        <v>95</v>
      </c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41"/>
      <c r="BC13" s="41"/>
      <c r="BD13" s="41"/>
      <c r="BE13" s="41"/>
    </row>
    <row r="14" spans="1:57" ht="32.25" customHeight="1">
      <c r="A14" s="226" t="s">
        <v>20</v>
      </c>
      <c r="B14" s="227"/>
      <c r="C14" s="228"/>
      <c r="D14" s="229" t="s">
        <v>109</v>
      </c>
      <c r="E14" s="230"/>
      <c r="F14" s="230"/>
      <c r="G14" s="230"/>
      <c r="H14" s="230"/>
      <c r="I14" s="230"/>
      <c r="J14" s="230"/>
      <c r="K14" s="230"/>
      <c r="L14" s="230"/>
      <c r="M14" s="231"/>
      <c r="N14" s="232" t="s">
        <v>7</v>
      </c>
      <c r="O14" s="233"/>
      <c r="P14" s="233"/>
      <c r="Q14" s="233"/>
      <c r="R14" s="234"/>
      <c r="S14" s="235" t="s">
        <v>79</v>
      </c>
      <c r="T14" s="236"/>
      <c r="U14" s="72">
        <v>2</v>
      </c>
      <c r="V14" s="73" t="s">
        <v>13</v>
      </c>
      <c r="W14" s="72">
        <v>4</v>
      </c>
      <c r="X14" s="74" t="s">
        <v>15</v>
      </c>
      <c r="Y14" s="72">
        <v>1</v>
      </c>
      <c r="Z14" s="75" t="s">
        <v>16</v>
      </c>
      <c r="AA14" s="50"/>
      <c r="AB14" s="51"/>
      <c r="AC14" s="237" t="s">
        <v>96</v>
      </c>
      <c r="AD14" s="237"/>
      <c r="AE14" s="237"/>
      <c r="AF14" s="237"/>
      <c r="AG14" s="238" t="s">
        <v>113</v>
      </c>
      <c r="AH14" s="238"/>
      <c r="AI14" s="238"/>
      <c r="AJ14" s="238"/>
      <c r="AK14" s="238"/>
      <c r="AL14" s="238"/>
      <c r="AM14" s="238"/>
      <c r="AN14" s="238"/>
      <c r="AO14" s="238"/>
      <c r="AP14" s="217" t="s">
        <v>100</v>
      </c>
      <c r="AQ14" s="217"/>
      <c r="AR14" s="217"/>
      <c r="AS14" s="217"/>
      <c r="AT14" s="218"/>
      <c r="AU14" s="219"/>
      <c r="AV14" s="219"/>
      <c r="AW14" s="219"/>
      <c r="AX14" s="219"/>
      <c r="AY14" s="219"/>
      <c r="AZ14" s="220"/>
      <c r="BA14" s="71" t="s">
        <v>63</v>
      </c>
      <c r="BB14" s="53"/>
      <c r="BC14" s="54"/>
      <c r="BD14" s="54"/>
      <c r="BE14" s="54"/>
    </row>
    <row r="15" spans="1:58" ht="32.25" customHeight="1">
      <c r="A15" s="200" t="s">
        <v>91</v>
      </c>
      <c r="B15" s="200"/>
      <c r="C15" s="200"/>
      <c r="D15" s="201" t="s">
        <v>92</v>
      </c>
      <c r="E15" s="201"/>
      <c r="F15" s="202"/>
      <c r="G15" s="203">
        <v>20000</v>
      </c>
      <c r="H15" s="204"/>
      <c r="I15" s="204"/>
      <c r="J15" s="204"/>
      <c r="K15" s="204"/>
      <c r="L15" s="205"/>
      <c r="M15" s="66" t="s">
        <v>63</v>
      </c>
      <c r="N15" s="221" t="s">
        <v>69</v>
      </c>
      <c r="O15" s="221"/>
      <c r="P15" s="223" t="s">
        <v>0</v>
      </c>
      <c r="Q15" s="223"/>
      <c r="R15" s="223"/>
      <c r="S15" s="207" t="s">
        <v>79</v>
      </c>
      <c r="T15" s="208"/>
      <c r="U15" s="46">
        <v>2</v>
      </c>
      <c r="V15" s="47" t="s">
        <v>13</v>
      </c>
      <c r="W15" s="46">
        <v>4</v>
      </c>
      <c r="X15" s="48" t="s">
        <v>15</v>
      </c>
      <c r="Y15" s="46">
        <v>1</v>
      </c>
      <c r="Z15" s="49" t="s">
        <v>16</v>
      </c>
      <c r="AB15" s="51"/>
      <c r="AC15" s="224" t="s">
        <v>97</v>
      </c>
      <c r="AD15" s="224"/>
      <c r="AE15" s="224"/>
      <c r="AF15" s="224"/>
      <c r="AG15" s="225" t="s">
        <v>114</v>
      </c>
      <c r="AH15" s="225"/>
      <c r="AI15" s="225"/>
      <c r="AJ15" s="225"/>
      <c r="AK15" s="225"/>
      <c r="AL15" s="225"/>
      <c r="AM15" s="225"/>
      <c r="AN15" s="225"/>
      <c r="AO15" s="225"/>
      <c r="AP15" s="188" t="s">
        <v>102</v>
      </c>
      <c r="AQ15" s="188"/>
      <c r="AR15" s="188"/>
      <c r="AS15" s="188"/>
      <c r="AT15" s="189"/>
      <c r="AU15" s="198"/>
      <c r="AV15" s="198"/>
      <c r="AW15" s="198"/>
      <c r="AX15" s="198"/>
      <c r="AY15" s="198"/>
      <c r="AZ15" s="199"/>
      <c r="BA15" s="71" t="s">
        <v>13</v>
      </c>
      <c r="BB15" s="55"/>
      <c r="BC15" s="54"/>
      <c r="BD15" s="54"/>
      <c r="BE15" s="54"/>
      <c r="BF15" s="56"/>
    </row>
    <row r="16" spans="1:58" ht="32.25" customHeight="1">
      <c r="A16" s="200" t="s">
        <v>93</v>
      </c>
      <c r="B16" s="200"/>
      <c r="C16" s="200"/>
      <c r="D16" s="201" t="s">
        <v>112</v>
      </c>
      <c r="E16" s="201"/>
      <c r="F16" s="202"/>
      <c r="G16" s="203">
        <v>12</v>
      </c>
      <c r="H16" s="204"/>
      <c r="I16" s="204"/>
      <c r="J16" s="204"/>
      <c r="K16" s="204"/>
      <c r="L16" s="205"/>
      <c r="M16" s="66" t="s">
        <v>94</v>
      </c>
      <c r="N16" s="222"/>
      <c r="O16" s="222"/>
      <c r="P16" s="206" t="s">
        <v>1</v>
      </c>
      <c r="Q16" s="206"/>
      <c r="R16" s="206"/>
      <c r="S16" s="207" t="s">
        <v>79</v>
      </c>
      <c r="T16" s="208"/>
      <c r="U16" s="46">
        <v>7</v>
      </c>
      <c r="V16" s="47" t="s">
        <v>13</v>
      </c>
      <c r="W16" s="46">
        <v>3</v>
      </c>
      <c r="X16" s="48" t="s">
        <v>15</v>
      </c>
      <c r="Y16" s="46">
        <v>31</v>
      </c>
      <c r="Z16" s="49" t="s">
        <v>16</v>
      </c>
      <c r="AB16" s="51"/>
      <c r="AC16" s="209" t="s">
        <v>98</v>
      </c>
      <c r="AD16" s="210"/>
      <c r="AE16" s="213" t="s">
        <v>0</v>
      </c>
      <c r="AF16" s="214"/>
      <c r="AG16" s="214"/>
      <c r="AH16" s="215" t="s">
        <v>11</v>
      </c>
      <c r="AI16" s="216"/>
      <c r="AJ16" s="57"/>
      <c r="AK16" s="58" t="s">
        <v>13</v>
      </c>
      <c r="AL16" s="57"/>
      <c r="AM16" s="59" t="s">
        <v>15</v>
      </c>
      <c r="AN16" s="57"/>
      <c r="AO16" s="52" t="s">
        <v>16</v>
      </c>
      <c r="AP16" s="188" t="s">
        <v>103</v>
      </c>
      <c r="AQ16" s="188"/>
      <c r="AR16" s="188"/>
      <c r="AS16" s="188"/>
      <c r="AT16" s="189"/>
      <c r="AU16" s="190">
        <v>20000</v>
      </c>
      <c r="AV16" s="190"/>
      <c r="AW16" s="190"/>
      <c r="AX16" s="190"/>
      <c r="AY16" s="190"/>
      <c r="AZ16" s="191"/>
      <c r="BA16" s="71" t="s">
        <v>63</v>
      </c>
      <c r="BB16" s="76"/>
      <c r="BC16" s="55"/>
      <c r="BD16" s="55"/>
      <c r="BE16" s="55"/>
      <c r="BF16" s="55"/>
    </row>
    <row r="17" spans="1:59" ht="32.25" customHeight="1">
      <c r="A17" s="65"/>
      <c r="B17" s="65"/>
      <c r="C17" s="6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68"/>
      <c r="P17" s="77"/>
      <c r="Q17" s="77"/>
      <c r="R17" s="77"/>
      <c r="S17" s="192"/>
      <c r="T17" s="192"/>
      <c r="U17" s="69"/>
      <c r="V17" s="70"/>
      <c r="W17" s="69"/>
      <c r="X17" s="69"/>
      <c r="Y17" s="69"/>
      <c r="Z17" s="70"/>
      <c r="AB17" s="51"/>
      <c r="AC17" s="211"/>
      <c r="AD17" s="212"/>
      <c r="AE17" s="193" t="s">
        <v>99</v>
      </c>
      <c r="AF17" s="194"/>
      <c r="AG17" s="194"/>
      <c r="AH17" s="195" t="s">
        <v>79</v>
      </c>
      <c r="AI17" s="196"/>
      <c r="AJ17" s="60"/>
      <c r="AK17" s="61" t="s">
        <v>13</v>
      </c>
      <c r="AL17" s="60"/>
      <c r="AM17" s="62" t="s">
        <v>15</v>
      </c>
      <c r="AN17" s="60"/>
      <c r="AO17" s="63" t="s">
        <v>16</v>
      </c>
      <c r="AP17" s="197" t="s">
        <v>101</v>
      </c>
      <c r="AQ17" s="197"/>
      <c r="AR17" s="197"/>
      <c r="AS17" s="197"/>
      <c r="AT17" s="197"/>
      <c r="AU17" s="190">
        <v>240000</v>
      </c>
      <c r="AV17" s="190"/>
      <c r="AW17" s="190"/>
      <c r="AX17" s="190"/>
      <c r="AY17" s="190"/>
      <c r="AZ17" s="191"/>
      <c r="BA17" s="71" t="s">
        <v>63</v>
      </c>
      <c r="BB17" s="53"/>
      <c r="BC17" s="54"/>
      <c r="BD17" s="54"/>
      <c r="BE17" s="54"/>
      <c r="BF17" s="64"/>
      <c r="BG17" s="45"/>
    </row>
    <row r="18" spans="33:58" ht="8.25" customHeight="1">
      <c r="AG18" s="45"/>
      <c r="BF18" s="45"/>
    </row>
    <row r="19" spans="2:4" ht="15.75" customHeight="1">
      <c r="B19" s="2"/>
      <c r="C19" s="2"/>
      <c r="D19" s="2"/>
    </row>
    <row r="20" spans="1:57" ht="27" customHeight="1">
      <c r="A20" s="187"/>
      <c r="B20" s="187"/>
      <c r="C20" s="187"/>
      <c r="D20" s="187"/>
      <c r="E20" s="187"/>
      <c r="F20" s="184" t="s">
        <v>70</v>
      </c>
      <c r="G20" s="185"/>
      <c r="H20" s="185"/>
      <c r="I20" s="186"/>
      <c r="J20" s="184" t="s">
        <v>71</v>
      </c>
      <c r="K20" s="185"/>
      <c r="L20" s="185"/>
      <c r="M20" s="186"/>
      <c r="N20" s="184" t="s">
        <v>72</v>
      </c>
      <c r="O20" s="185"/>
      <c r="P20" s="185"/>
      <c r="Q20" s="186"/>
      <c r="R20" s="184" t="s">
        <v>73</v>
      </c>
      <c r="S20" s="185"/>
      <c r="T20" s="185"/>
      <c r="U20" s="186"/>
      <c r="V20" s="184" t="s">
        <v>74</v>
      </c>
      <c r="W20" s="185"/>
      <c r="X20" s="185"/>
      <c r="Y20" s="186"/>
      <c r="Z20" s="184" t="s">
        <v>75</v>
      </c>
      <c r="AA20" s="185"/>
      <c r="AB20" s="185"/>
      <c r="AC20" s="186"/>
      <c r="AD20" s="184" t="s">
        <v>2</v>
      </c>
      <c r="AE20" s="185"/>
      <c r="AF20" s="185"/>
      <c r="AG20" s="186"/>
      <c r="AH20" s="184" t="s">
        <v>3</v>
      </c>
      <c r="AI20" s="185"/>
      <c r="AJ20" s="185"/>
      <c r="AK20" s="186"/>
      <c r="AL20" s="184" t="s">
        <v>4</v>
      </c>
      <c r="AM20" s="185"/>
      <c r="AN20" s="185"/>
      <c r="AO20" s="186"/>
      <c r="AP20" s="184" t="s">
        <v>76</v>
      </c>
      <c r="AQ20" s="185"/>
      <c r="AR20" s="185"/>
      <c r="AS20" s="186"/>
      <c r="AT20" s="184" t="s">
        <v>77</v>
      </c>
      <c r="AU20" s="185"/>
      <c r="AV20" s="185"/>
      <c r="AW20" s="186"/>
      <c r="AX20" s="184" t="s">
        <v>78</v>
      </c>
      <c r="AY20" s="185"/>
      <c r="AZ20" s="185"/>
      <c r="BA20" s="185"/>
      <c r="BB20" s="184" t="s">
        <v>5</v>
      </c>
      <c r="BC20" s="185"/>
      <c r="BD20" s="185"/>
      <c r="BE20" s="186"/>
    </row>
    <row r="21" spans="1:57" ht="27" customHeight="1">
      <c r="A21" s="181" t="s">
        <v>104</v>
      </c>
      <c r="B21" s="182"/>
      <c r="C21" s="182"/>
      <c r="D21" s="182"/>
      <c r="E21" s="183"/>
      <c r="F21" s="167">
        <v>20000</v>
      </c>
      <c r="G21" s="168"/>
      <c r="H21" s="168"/>
      <c r="I21" s="169"/>
      <c r="J21" s="167">
        <v>20000</v>
      </c>
      <c r="K21" s="168"/>
      <c r="L21" s="168"/>
      <c r="M21" s="169"/>
      <c r="N21" s="167">
        <v>20000</v>
      </c>
      <c r="O21" s="168"/>
      <c r="P21" s="168"/>
      <c r="Q21" s="169"/>
      <c r="R21" s="167">
        <v>20000</v>
      </c>
      <c r="S21" s="168"/>
      <c r="T21" s="168"/>
      <c r="U21" s="169"/>
      <c r="V21" s="167">
        <v>20000</v>
      </c>
      <c r="W21" s="168"/>
      <c r="X21" s="168"/>
      <c r="Y21" s="169"/>
      <c r="Z21" s="167">
        <v>20000</v>
      </c>
      <c r="AA21" s="168"/>
      <c r="AB21" s="168"/>
      <c r="AC21" s="169"/>
      <c r="AD21" s="167">
        <v>20000</v>
      </c>
      <c r="AE21" s="168"/>
      <c r="AF21" s="168"/>
      <c r="AG21" s="169"/>
      <c r="AH21" s="167">
        <v>20000</v>
      </c>
      <c r="AI21" s="168"/>
      <c r="AJ21" s="168"/>
      <c r="AK21" s="169"/>
      <c r="AL21" s="167">
        <v>20000</v>
      </c>
      <c r="AM21" s="168"/>
      <c r="AN21" s="168"/>
      <c r="AO21" s="169"/>
      <c r="AP21" s="167">
        <v>20000</v>
      </c>
      <c r="AQ21" s="168"/>
      <c r="AR21" s="168"/>
      <c r="AS21" s="169"/>
      <c r="AT21" s="167">
        <v>20000</v>
      </c>
      <c r="AU21" s="168"/>
      <c r="AV21" s="168"/>
      <c r="AW21" s="169"/>
      <c r="AX21" s="167">
        <v>20000</v>
      </c>
      <c r="AY21" s="168"/>
      <c r="AZ21" s="168"/>
      <c r="BA21" s="168"/>
      <c r="BB21" s="170">
        <f>SUM(F21:BA21)</f>
        <v>240000</v>
      </c>
      <c r="BC21" s="171"/>
      <c r="BD21" s="171"/>
      <c r="BE21" s="172"/>
    </row>
    <row r="22" spans="1:57" ht="27" customHeight="1">
      <c r="A22" s="181" t="s">
        <v>105</v>
      </c>
      <c r="B22" s="182"/>
      <c r="C22" s="182"/>
      <c r="D22" s="182"/>
      <c r="E22" s="183"/>
      <c r="F22" s="167">
        <v>20000</v>
      </c>
      <c r="G22" s="168"/>
      <c r="H22" s="168"/>
      <c r="I22" s="169"/>
      <c r="J22" s="167">
        <v>20000</v>
      </c>
      <c r="K22" s="168"/>
      <c r="L22" s="168"/>
      <c r="M22" s="169"/>
      <c r="N22" s="167">
        <v>20000</v>
      </c>
      <c r="O22" s="168"/>
      <c r="P22" s="168"/>
      <c r="Q22" s="169"/>
      <c r="R22" s="167">
        <v>20000</v>
      </c>
      <c r="S22" s="168"/>
      <c r="T22" s="168"/>
      <c r="U22" s="169"/>
      <c r="V22" s="167">
        <v>20000</v>
      </c>
      <c r="W22" s="168"/>
      <c r="X22" s="168"/>
      <c r="Y22" s="169"/>
      <c r="Z22" s="167">
        <v>20000</v>
      </c>
      <c r="AA22" s="168"/>
      <c r="AB22" s="168"/>
      <c r="AC22" s="169"/>
      <c r="AD22" s="167">
        <v>20000</v>
      </c>
      <c r="AE22" s="168"/>
      <c r="AF22" s="168"/>
      <c r="AG22" s="169"/>
      <c r="AH22" s="167">
        <v>20000</v>
      </c>
      <c r="AI22" s="168"/>
      <c r="AJ22" s="168"/>
      <c r="AK22" s="169"/>
      <c r="AL22" s="167">
        <v>20000</v>
      </c>
      <c r="AM22" s="168"/>
      <c r="AN22" s="168"/>
      <c r="AO22" s="169"/>
      <c r="AP22" s="167">
        <v>20000</v>
      </c>
      <c r="AQ22" s="168"/>
      <c r="AR22" s="168"/>
      <c r="AS22" s="169"/>
      <c r="AT22" s="167">
        <v>20000</v>
      </c>
      <c r="AU22" s="168"/>
      <c r="AV22" s="168"/>
      <c r="AW22" s="169"/>
      <c r="AX22" s="167">
        <v>20000</v>
      </c>
      <c r="AY22" s="168"/>
      <c r="AZ22" s="168"/>
      <c r="BA22" s="169"/>
      <c r="BB22" s="170">
        <f>SUM(F22:BA22)</f>
        <v>240000</v>
      </c>
      <c r="BC22" s="171"/>
      <c r="BD22" s="171"/>
      <c r="BE22" s="172"/>
    </row>
    <row r="23" spans="1:57" ht="27" customHeight="1">
      <c r="A23" s="173" t="s">
        <v>108</v>
      </c>
      <c r="B23" s="174"/>
      <c r="C23" s="174"/>
      <c r="D23" s="174"/>
      <c r="E23" s="174"/>
      <c r="F23" s="175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7">
        <f>MIN(BB21,BB22,240000)</f>
        <v>240000</v>
      </c>
      <c r="BC23" s="178"/>
      <c r="BD23" s="178"/>
      <c r="BE23" s="179"/>
    </row>
    <row r="24" spans="1:57" ht="27" customHeight="1">
      <c r="A24" s="173" t="s">
        <v>106</v>
      </c>
      <c r="B24" s="174"/>
      <c r="C24" s="174"/>
      <c r="D24" s="174"/>
      <c r="E24" s="174"/>
      <c r="F24" s="175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80">
        <f>ROUNDDOWN(BB23*1/2,-2)</f>
        <v>120000</v>
      </c>
      <c r="BC24" s="180"/>
      <c r="BD24" s="180"/>
      <c r="BE24" s="180"/>
    </row>
    <row r="25" ht="22.5" customHeight="1"/>
    <row r="26" spans="1:57" ht="22.5" customHeight="1">
      <c r="A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6:54" ht="19.5" customHeight="1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T27" s="3"/>
      <c r="AU27" s="3"/>
      <c r="AV27" s="3"/>
      <c r="AX27" s="3"/>
      <c r="AZ27" s="3"/>
      <c r="BB27" s="3"/>
    </row>
    <row r="28" spans="1:57" s="3" customFormat="1" ht="13.5">
      <c r="A28" s="2"/>
      <c r="B28" s="39"/>
      <c r="C28" s="39"/>
      <c r="D28" s="3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</sheetData>
  <sheetProtection/>
  <mergeCells count="94">
    <mergeCell ref="G15:L15"/>
    <mergeCell ref="AY2:AZ2"/>
    <mergeCell ref="BB2:BC2"/>
    <mergeCell ref="E5:G5"/>
    <mergeCell ref="H5:J5"/>
    <mergeCell ref="K5:M5"/>
    <mergeCell ref="N5:AV5"/>
    <mergeCell ref="AL8:AO9"/>
    <mergeCell ref="AP8:BE9"/>
    <mergeCell ref="AL10:AO11"/>
    <mergeCell ref="AP10:BE11"/>
    <mergeCell ref="AB12:AC12"/>
    <mergeCell ref="A13:Z13"/>
    <mergeCell ref="S15:T15"/>
    <mergeCell ref="AP15:AT15"/>
    <mergeCell ref="A14:C14"/>
    <mergeCell ref="D14:M14"/>
    <mergeCell ref="N14:R14"/>
    <mergeCell ref="S14:T14"/>
    <mergeCell ref="P15:R15"/>
    <mergeCell ref="N15:O16"/>
    <mergeCell ref="A15:C15"/>
    <mergeCell ref="D15:F15"/>
    <mergeCell ref="S17:T17"/>
    <mergeCell ref="AE17:AG17"/>
    <mergeCell ref="AH17:AI17"/>
    <mergeCell ref="AC16:AD17"/>
    <mergeCell ref="A16:C16"/>
    <mergeCell ref="D16:F16"/>
    <mergeCell ref="G16:L16"/>
    <mergeCell ref="A20:E20"/>
    <mergeCell ref="F20:I20"/>
    <mergeCell ref="J20:M20"/>
    <mergeCell ref="N20:Q20"/>
    <mergeCell ref="R20:U20"/>
    <mergeCell ref="V20:Y20"/>
    <mergeCell ref="Z20:AC20"/>
    <mergeCell ref="AD20:AG20"/>
    <mergeCell ref="AH20:AK20"/>
    <mergeCell ref="AL20:AO20"/>
    <mergeCell ref="AP20:AS20"/>
    <mergeCell ref="AT20:AW20"/>
    <mergeCell ref="AX20:BA20"/>
    <mergeCell ref="BB20:BE20"/>
    <mergeCell ref="A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T21:AW21"/>
    <mergeCell ref="AX21:BA21"/>
    <mergeCell ref="BB21:BE21"/>
    <mergeCell ref="A22:E22"/>
    <mergeCell ref="F22:I22"/>
    <mergeCell ref="J22:M22"/>
    <mergeCell ref="N22:Q22"/>
    <mergeCell ref="R22:U22"/>
    <mergeCell ref="V22:Y22"/>
    <mergeCell ref="AX22:BA22"/>
    <mergeCell ref="BB22:BE22"/>
    <mergeCell ref="Z22:AC22"/>
    <mergeCell ref="AD22:AG22"/>
    <mergeCell ref="AH22:AK22"/>
    <mergeCell ref="AL22:AO22"/>
    <mergeCell ref="AP22:AS22"/>
    <mergeCell ref="AT22:AW22"/>
    <mergeCell ref="BB24:BE24"/>
    <mergeCell ref="F24:BA24"/>
    <mergeCell ref="BB23:BE23"/>
    <mergeCell ref="A24:E24"/>
    <mergeCell ref="F23:BA23"/>
    <mergeCell ref="A23:E23"/>
    <mergeCell ref="AC15:AF15"/>
    <mergeCell ref="P16:R16"/>
    <mergeCell ref="S16:T16"/>
    <mergeCell ref="AE16:AG16"/>
    <mergeCell ref="AG15:AO15"/>
    <mergeCell ref="AG14:AO14"/>
    <mergeCell ref="AP17:AT17"/>
    <mergeCell ref="AU17:AZ17"/>
    <mergeCell ref="AC13:BA13"/>
    <mergeCell ref="AU16:AZ16"/>
    <mergeCell ref="AU15:AZ15"/>
    <mergeCell ref="AH16:AI16"/>
    <mergeCell ref="AP16:AT16"/>
    <mergeCell ref="AP14:AT14"/>
    <mergeCell ref="AU14:AZ14"/>
    <mergeCell ref="AC14:AF14"/>
  </mergeCells>
  <printOptions horizontalCentered="1" verticalCentered="1"/>
  <pageMargins left="0.31496062992125984" right="0.31496062992125984" top="0.5118110236220472" bottom="0.2755905511811024" header="0.31496062992125984" footer="0.31496062992125984"/>
  <pageSetup blackAndWhite="1" fitToHeight="1" fitToWidth="1" horizontalDpi="600" verticalDpi="600" orientation="landscape" paperSize="9" scale="8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8"/>
  <sheetViews>
    <sheetView view="pageBreakPreview" zoomScale="85" zoomScaleNormal="85" zoomScaleSheetLayoutView="85" zoomScalePageLayoutView="0" workbookViewId="0" topLeftCell="A1">
      <selection activeCell="AU14" sqref="AU14:AZ15"/>
    </sheetView>
  </sheetViews>
  <sheetFormatPr defaultColWidth="9.00390625" defaultRowHeight="13.5"/>
  <cols>
    <col min="1" max="1" width="3.125" style="2" customWidth="1"/>
    <col min="2" max="4" width="3.50390625" style="39" customWidth="1"/>
    <col min="5" max="5" width="3.50390625" style="2" customWidth="1"/>
    <col min="6" max="57" width="2.75390625" style="2" customWidth="1"/>
    <col min="58" max="58" width="3.625" style="2" customWidth="1"/>
    <col min="59" max="59" width="7.75390625" style="2" customWidth="1"/>
    <col min="60" max="16384" width="9.00390625" style="2" customWidth="1"/>
  </cols>
  <sheetData>
    <row r="1" ht="18" customHeight="1">
      <c r="A1" s="1" t="s">
        <v>87</v>
      </c>
    </row>
    <row r="2" spans="1:64" ht="15">
      <c r="A2" s="40"/>
      <c r="B2" s="2"/>
      <c r="AT2" s="41"/>
      <c r="AU2" s="41"/>
      <c r="AV2" s="41"/>
      <c r="AW2" s="41"/>
      <c r="AX2" s="41"/>
      <c r="AY2" s="250">
        <v>2</v>
      </c>
      <c r="AZ2" s="250"/>
      <c r="BA2" s="41" t="s">
        <v>81</v>
      </c>
      <c r="BB2" s="250">
        <v>3</v>
      </c>
      <c r="BC2" s="250"/>
      <c r="BD2" s="41" t="s">
        <v>82</v>
      </c>
      <c r="BE2" s="41"/>
      <c r="BI2" s="42"/>
      <c r="BJ2" s="42"/>
      <c r="BK2" s="42"/>
      <c r="BL2" s="42"/>
    </row>
    <row r="3" spans="30:57" ht="13.5">
      <c r="AD3" s="3"/>
      <c r="AE3" s="3"/>
      <c r="AF3" s="3"/>
      <c r="AG3" s="3"/>
      <c r="AT3" s="41"/>
      <c r="AU3" s="41"/>
      <c r="AV3" s="41"/>
      <c r="AW3" s="43"/>
      <c r="AX3" s="43"/>
      <c r="AY3" s="41"/>
      <c r="AZ3" s="43"/>
      <c r="BA3" s="43"/>
      <c r="BB3" s="41"/>
      <c r="BC3" s="43"/>
      <c r="BD3" s="43"/>
      <c r="BE3" s="41"/>
    </row>
    <row r="4" spans="30:57" ht="13.5">
      <c r="AD4" s="3"/>
      <c r="AE4" s="3"/>
      <c r="AF4" s="3"/>
      <c r="AG4" s="3"/>
      <c r="AT4" s="41"/>
      <c r="AU4" s="41"/>
      <c r="AV4" s="41"/>
      <c r="AW4" s="43"/>
      <c r="AX4" s="43"/>
      <c r="AY4" s="41"/>
      <c r="AZ4" s="43"/>
      <c r="BA4" s="43"/>
      <c r="BB4" s="41"/>
      <c r="BC4" s="43"/>
      <c r="BD4" s="43"/>
      <c r="BE4" s="41"/>
    </row>
    <row r="5" spans="5:60" ht="23.25" customHeight="1">
      <c r="E5" s="251" t="s">
        <v>79</v>
      </c>
      <c r="F5" s="251"/>
      <c r="G5" s="251"/>
      <c r="H5" s="252">
        <v>2</v>
      </c>
      <c r="I5" s="252"/>
      <c r="J5" s="252"/>
      <c r="K5" s="251" t="s">
        <v>80</v>
      </c>
      <c r="L5" s="251"/>
      <c r="M5" s="251"/>
      <c r="N5" s="251" t="s">
        <v>107</v>
      </c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44"/>
      <c r="AX5" s="44"/>
      <c r="AY5" s="41"/>
      <c r="AZ5" s="41"/>
      <c r="BA5" s="41"/>
      <c r="BB5" s="41"/>
      <c r="BC5" s="41"/>
      <c r="BD5" s="41"/>
      <c r="BE5" s="41"/>
      <c r="BH5" s="2" t="s">
        <v>85</v>
      </c>
    </row>
    <row r="6" spans="5:60" ht="11.25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2" t="s">
        <v>86</v>
      </c>
    </row>
    <row r="7" spans="5:59" ht="11.25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2:57" ht="17.25" customHeight="1">
      <c r="B8" s="2"/>
      <c r="C8" s="2"/>
      <c r="D8" s="2"/>
      <c r="AL8" s="226" t="s">
        <v>88</v>
      </c>
      <c r="AM8" s="227"/>
      <c r="AN8" s="227"/>
      <c r="AO8" s="228"/>
      <c r="AP8" s="242" t="s">
        <v>83</v>
      </c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</row>
    <row r="9" spans="2:57" ht="17.25" customHeight="1">
      <c r="B9" s="2"/>
      <c r="C9" s="2"/>
      <c r="D9" s="2"/>
      <c r="AL9" s="239"/>
      <c r="AM9" s="240"/>
      <c r="AN9" s="240"/>
      <c r="AO9" s="241"/>
      <c r="AP9" s="245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7"/>
    </row>
    <row r="10" spans="2:57" ht="17.25" customHeight="1">
      <c r="B10" s="2"/>
      <c r="C10" s="2"/>
      <c r="D10" s="2"/>
      <c r="AL10" s="187" t="s">
        <v>89</v>
      </c>
      <c r="AM10" s="187"/>
      <c r="AN10" s="187"/>
      <c r="AO10" s="187"/>
      <c r="AP10" s="242" t="s">
        <v>84</v>
      </c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4"/>
    </row>
    <row r="11" spans="2:57" ht="17.25" customHeight="1">
      <c r="B11" s="2"/>
      <c r="C11" s="2"/>
      <c r="D11" s="2"/>
      <c r="AL11" s="187"/>
      <c r="AM11" s="187"/>
      <c r="AN11" s="187"/>
      <c r="AO11" s="187"/>
      <c r="AP11" s="245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7"/>
    </row>
    <row r="12" spans="28:29" ht="17.25" customHeight="1">
      <c r="AB12" s="248"/>
      <c r="AC12" s="248"/>
    </row>
    <row r="13" spans="1:57" ht="17.25" customHeight="1">
      <c r="A13" s="187" t="s">
        <v>90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6"/>
      <c r="AA13" s="45"/>
      <c r="AB13" s="41"/>
      <c r="AC13" s="249" t="s">
        <v>95</v>
      </c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41"/>
      <c r="BC13" s="41"/>
      <c r="BD13" s="41"/>
      <c r="BE13" s="41"/>
    </row>
    <row r="14" spans="1:57" ht="32.25" customHeight="1">
      <c r="A14" s="226" t="s">
        <v>20</v>
      </c>
      <c r="B14" s="227"/>
      <c r="C14" s="228"/>
      <c r="D14" s="229" t="s">
        <v>110</v>
      </c>
      <c r="E14" s="230"/>
      <c r="F14" s="230"/>
      <c r="G14" s="230"/>
      <c r="H14" s="230"/>
      <c r="I14" s="230"/>
      <c r="J14" s="230"/>
      <c r="K14" s="230"/>
      <c r="L14" s="230"/>
      <c r="M14" s="231"/>
      <c r="N14" s="232" t="s">
        <v>7</v>
      </c>
      <c r="O14" s="233"/>
      <c r="P14" s="233"/>
      <c r="Q14" s="233"/>
      <c r="R14" s="234"/>
      <c r="S14" s="235" t="s">
        <v>11</v>
      </c>
      <c r="T14" s="236"/>
      <c r="U14" s="72">
        <v>30</v>
      </c>
      <c r="V14" s="73" t="s">
        <v>13</v>
      </c>
      <c r="W14" s="72">
        <v>4</v>
      </c>
      <c r="X14" s="74" t="s">
        <v>15</v>
      </c>
      <c r="Y14" s="72">
        <v>1</v>
      </c>
      <c r="Z14" s="75" t="s">
        <v>16</v>
      </c>
      <c r="AA14" s="50"/>
      <c r="AB14" s="51"/>
      <c r="AC14" s="237" t="s">
        <v>96</v>
      </c>
      <c r="AD14" s="237"/>
      <c r="AE14" s="237"/>
      <c r="AF14" s="237"/>
      <c r="AG14" s="238" t="s">
        <v>113</v>
      </c>
      <c r="AH14" s="238"/>
      <c r="AI14" s="238"/>
      <c r="AJ14" s="238"/>
      <c r="AK14" s="238"/>
      <c r="AL14" s="238"/>
      <c r="AM14" s="238"/>
      <c r="AN14" s="238"/>
      <c r="AO14" s="238"/>
      <c r="AP14" s="217" t="s">
        <v>100</v>
      </c>
      <c r="AQ14" s="217"/>
      <c r="AR14" s="217"/>
      <c r="AS14" s="217"/>
      <c r="AT14" s="218"/>
      <c r="AU14" s="219"/>
      <c r="AV14" s="219"/>
      <c r="AW14" s="219"/>
      <c r="AX14" s="219"/>
      <c r="AY14" s="219"/>
      <c r="AZ14" s="220"/>
      <c r="BA14" s="71" t="s">
        <v>63</v>
      </c>
      <c r="BB14" s="53"/>
      <c r="BC14" s="54"/>
      <c r="BD14" s="54"/>
      <c r="BE14" s="54"/>
    </row>
    <row r="15" spans="1:58" ht="32.25" customHeight="1">
      <c r="A15" s="200" t="s">
        <v>91</v>
      </c>
      <c r="B15" s="200"/>
      <c r="C15" s="200"/>
      <c r="D15" s="201" t="s">
        <v>92</v>
      </c>
      <c r="E15" s="201"/>
      <c r="F15" s="202"/>
      <c r="G15" s="203">
        <v>20000</v>
      </c>
      <c r="H15" s="204"/>
      <c r="I15" s="204"/>
      <c r="J15" s="204"/>
      <c r="K15" s="204"/>
      <c r="L15" s="205"/>
      <c r="M15" s="66" t="s">
        <v>63</v>
      </c>
      <c r="N15" s="221" t="s">
        <v>69</v>
      </c>
      <c r="O15" s="221"/>
      <c r="P15" s="223" t="s">
        <v>0</v>
      </c>
      <c r="Q15" s="223"/>
      <c r="R15" s="223"/>
      <c r="S15" s="207" t="s">
        <v>79</v>
      </c>
      <c r="T15" s="208"/>
      <c r="U15" s="46">
        <v>2</v>
      </c>
      <c r="V15" s="47" t="s">
        <v>13</v>
      </c>
      <c r="W15" s="46">
        <v>4</v>
      </c>
      <c r="X15" s="48" t="s">
        <v>15</v>
      </c>
      <c r="Y15" s="46">
        <v>1</v>
      </c>
      <c r="Z15" s="49" t="s">
        <v>16</v>
      </c>
      <c r="AB15" s="51"/>
      <c r="AC15" s="224" t="s">
        <v>97</v>
      </c>
      <c r="AD15" s="224"/>
      <c r="AE15" s="224"/>
      <c r="AF15" s="224"/>
      <c r="AG15" s="225" t="s">
        <v>114</v>
      </c>
      <c r="AH15" s="225"/>
      <c r="AI15" s="225"/>
      <c r="AJ15" s="225"/>
      <c r="AK15" s="225"/>
      <c r="AL15" s="225"/>
      <c r="AM15" s="225"/>
      <c r="AN15" s="225"/>
      <c r="AO15" s="225"/>
      <c r="AP15" s="188" t="s">
        <v>102</v>
      </c>
      <c r="AQ15" s="188"/>
      <c r="AR15" s="188"/>
      <c r="AS15" s="188"/>
      <c r="AT15" s="189"/>
      <c r="AU15" s="198"/>
      <c r="AV15" s="198"/>
      <c r="AW15" s="198"/>
      <c r="AX15" s="198"/>
      <c r="AY15" s="198"/>
      <c r="AZ15" s="199"/>
      <c r="BA15" s="71" t="s">
        <v>13</v>
      </c>
      <c r="BB15" s="55"/>
      <c r="BC15" s="54"/>
      <c r="BD15" s="54"/>
      <c r="BE15" s="54"/>
      <c r="BF15" s="56"/>
    </row>
    <row r="16" spans="1:58" ht="32.25" customHeight="1">
      <c r="A16" s="200" t="s">
        <v>93</v>
      </c>
      <c r="B16" s="200"/>
      <c r="C16" s="200"/>
      <c r="D16" s="201" t="s">
        <v>112</v>
      </c>
      <c r="E16" s="201"/>
      <c r="F16" s="202"/>
      <c r="G16" s="203">
        <v>12</v>
      </c>
      <c r="H16" s="204"/>
      <c r="I16" s="204"/>
      <c r="J16" s="204"/>
      <c r="K16" s="204"/>
      <c r="L16" s="205"/>
      <c r="M16" s="66" t="s">
        <v>94</v>
      </c>
      <c r="N16" s="222"/>
      <c r="O16" s="222"/>
      <c r="P16" s="206" t="s">
        <v>1</v>
      </c>
      <c r="Q16" s="206"/>
      <c r="R16" s="206"/>
      <c r="S16" s="207" t="s">
        <v>79</v>
      </c>
      <c r="T16" s="208"/>
      <c r="U16" s="46">
        <v>5</v>
      </c>
      <c r="V16" s="47" t="s">
        <v>13</v>
      </c>
      <c r="W16" s="46">
        <v>3</v>
      </c>
      <c r="X16" s="48" t="s">
        <v>15</v>
      </c>
      <c r="Y16" s="46">
        <v>31</v>
      </c>
      <c r="Z16" s="49" t="s">
        <v>16</v>
      </c>
      <c r="AB16" s="51"/>
      <c r="AC16" s="209" t="s">
        <v>98</v>
      </c>
      <c r="AD16" s="210"/>
      <c r="AE16" s="213" t="s">
        <v>0</v>
      </c>
      <c r="AF16" s="214"/>
      <c r="AG16" s="214"/>
      <c r="AH16" s="215" t="s">
        <v>11</v>
      </c>
      <c r="AI16" s="216"/>
      <c r="AJ16" s="57"/>
      <c r="AK16" s="58" t="s">
        <v>13</v>
      </c>
      <c r="AL16" s="57"/>
      <c r="AM16" s="59" t="s">
        <v>15</v>
      </c>
      <c r="AN16" s="57"/>
      <c r="AO16" s="52" t="s">
        <v>16</v>
      </c>
      <c r="AP16" s="188" t="s">
        <v>103</v>
      </c>
      <c r="AQ16" s="188"/>
      <c r="AR16" s="188"/>
      <c r="AS16" s="188"/>
      <c r="AT16" s="189"/>
      <c r="AU16" s="190">
        <v>25000</v>
      </c>
      <c r="AV16" s="190"/>
      <c r="AW16" s="190"/>
      <c r="AX16" s="190"/>
      <c r="AY16" s="190"/>
      <c r="AZ16" s="191"/>
      <c r="BA16" s="71" t="s">
        <v>63</v>
      </c>
      <c r="BB16" s="76"/>
      <c r="BC16" s="55"/>
      <c r="BD16" s="55"/>
      <c r="BE16" s="55"/>
      <c r="BF16" s="55"/>
    </row>
    <row r="17" spans="1:59" ht="32.25" customHeight="1">
      <c r="A17" s="65"/>
      <c r="B17" s="65"/>
      <c r="C17" s="6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68"/>
      <c r="P17" s="77"/>
      <c r="Q17" s="77"/>
      <c r="R17" s="77"/>
      <c r="S17" s="192"/>
      <c r="T17" s="192"/>
      <c r="U17" s="69"/>
      <c r="V17" s="70"/>
      <c r="W17" s="69"/>
      <c r="X17" s="69"/>
      <c r="Y17" s="69"/>
      <c r="Z17" s="70"/>
      <c r="AB17" s="51"/>
      <c r="AC17" s="211"/>
      <c r="AD17" s="212"/>
      <c r="AE17" s="193" t="s">
        <v>99</v>
      </c>
      <c r="AF17" s="194"/>
      <c r="AG17" s="194"/>
      <c r="AH17" s="195" t="s">
        <v>79</v>
      </c>
      <c r="AI17" s="196"/>
      <c r="AJ17" s="60"/>
      <c r="AK17" s="61" t="s">
        <v>13</v>
      </c>
      <c r="AL17" s="60"/>
      <c r="AM17" s="62" t="s">
        <v>15</v>
      </c>
      <c r="AN17" s="60"/>
      <c r="AO17" s="63" t="s">
        <v>16</v>
      </c>
      <c r="AP17" s="197" t="s">
        <v>101</v>
      </c>
      <c r="AQ17" s="197"/>
      <c r="AR17" s="197"/>
      <c r="AS17" s="197"/>
      <c r="AT17" s="197"/>
      <c r="AU17" s="190">
        <v>300000</v>
      </c>
      <c r="AV17" s="190"/>
      <c r="AW17" s="190"/>
      <c r="AX17" s="190"/>
      <c r="AY17" s="190"/>
      <c r="AZ17" s="191"/>
      <c r="BA17" s="71" t="s">
        <v>63</v>
      </c>
      <c r="BB17" s="53"/>
      <c r="BC17" s="54"/>
      <c r="BD17" s="54"/>
      <c r="BE17" s="54"/>
      <c r="BF17" s="64"/>
      <c r="BG17" s="45"/>
    </row>
    <row r="18" spans="33:58" ht="8.25" customHeight="1">
      <c r="AG18" s="45"/>
      <c r="BF18" s="45"/>
    </row>
    <row r="19" spans="2:4" ht="15.75" customHeight="1">
      <c r="B19" s="2"/>
      <c r="C19" s="2"/>
      <c r="D19" s="2"/>
    </row>
    <row r="20" spans="1:57" ht="27" customHeight="1">
      <c r="A20" s="187"/>
      <c r="B20" s="187"/>
      <c r="C20" s="187"/>
      <c r="D20" s="187"/>
      <c r="E20" s="187"/>
      <c r="F20" s="184" t="s">
        <v>70</v>
      </c>
      <c r="G20" s="185"/>
      <c r="H20" s="185"/>
      <c r="I20" s="186"/>
      <c r="J20" s="184" t="s">
        <v>71</v>
      </c>
      <c r="K20" s="185"/>
      <c r="L20" s="185"/>
      <c r="M20" s="186"/>
      <c r="N20" s="184" t="s">
        <v>72</v>
      </c>
      <c r="O20" s="185"/>
      <c r="P20" s="185"/>
      <c r="Q20" s="186"/>
      <c r="R20" s="184" t="s">
        <v>73</v>
      </c>
      <c r="S20" s="185"/>
      <c r="T20" s="185"/>
      <c r="U20" s="186"/>
      <c r="V20" s="184" t="s">
        <v>74</v>
      </c>
      <c r="W20" s="185"/>
      <c r="X20" s="185"/>
      <c r="Y20" s="186"/>
      <c r="Z20" s="184" t="s">
        <v>75</v>
      </c>
      <c r="AA20" s="185"/>
      <c r="AB20" s="185"/>
      <c r="AC20" s="186"/>
      <c r="AD20" s="184" t="s">
        <v>2</v>
      </c>
      <c r="AE20" s="185"/>
      <c r="AF20" s="185"/>
      <c r="AG20" s="186"/>
      <c r="AH20" s="184" t="s">
        <v>3</v>
      </c>
      <c r="AI20" s="185"/>
      <c r="AJ20" s="185"/>
      <c r="AK20" s="186"/>
      <c r="AL20" s="184" t="s">
        <v>4</v>
      </c>
      <c r="AM20" s="185"/>
      <c r="AN20" s="185"/>
      <c r="AO20" s="186"/>
      <c r="AP20" s="184" t="s">
        <v>76</v>
      </c>
      <c r="AQ20" s="185"/>
      <c r="AR20" s="185"/>
      <c r="AS20" s="186"/>
      <c r="AT20" s="184" t="s">
        <v>77</v>
      </c>
      <c r="AU20" s="185"/>
      <c r="AV20" s="185"/>
      <c r="AW20" s="186"/>
      <c r="AX20" s="184" t="s">
        <v>78</v>
      </c>
      <c r="AY20" s="185"/>
      <c r="AZ20" s="185"/>
      <c r="BA20" s="185"/>
      <c r="BB20" s="184" t="s">
        <v>5</v>
      </c>
      <c r="BC20" s="185"/>
      <c r="BD20" s="185"/>
      <c r="BE20" s="186"/>
    </row>
    <row r="21" spans="1:57" ht="27" customHeight="1">
      <c r="A21" s="181" t="s">
        <v>104</v>
      </c>
      <c r="B21" s="182"/>
      <c r="C21" s="182"/>
      <c r="D21" s="182"/>
      <c r="E21" s="183"/>
      <c r="F21" s="167">
        <v>20000</v>
      </c>
      <c r="G21" s="168"/>
      <c r="H21" s="168"/>
      <c r="I21" s="169"/>
      <c r="J21" s="167">
        <v>20000</v>
      </c>
      <c r="K21" s="168"/>
      <c r="L21" s="168"/>
      <c r="M21" s="169"/>
      <c r="N21" s="167">
        <v>20000</v>
      </c>
      <c r="O21" s="168"/>
      <c r="P21" s="168"/>
      <c r="Q21" s="169"/>
      <c r="R21" s="167">
        <v>20000</v>
      </c>
      <c r="S21" s="168"/>
      <c r="T21" s="168"/>
      <c r="U21" s="169"/>
      <c r="V21" s="167">
        <v>20000</v>
      </c>
      <c r="W21" s="168"/>
      <c r="X21" s="168"/>
      <c r="Y21" s="169"/>
      <c r="Z21" s="167">
        <v>20000</v>
      </c>
      <c r="AA21" s="168"/>
      <c r="AB21" s="168"/>
      <c r="AC21" s="169"/>
      <c r="AD21" s="167">
        <v>20000</v>
      </c>
      <c r="AE21" s="168"/>
      <c r="AF21" s="168"/>
      <c r="AG21" s="169"/>
      <c r="AH21" s="167">
        <v>20000</v>
      </c>
      <c r="AI21" s="168"/>
      <c r="AJ21" s="168"/>
      <c r="AK21" s="169"/>
      <c r="AL21" s="167">
        <v>20000</v>
      </c>
      <c r="AM21" s="168"/>
      <c r="AN21" s="168"/>
      <c r="AO21" s="169"/>
      <c r="AP21" s="167">
        <v>20000</v>
      </c>
      <c r="AQ21" s="168"/>
      <c r="AR21" s="168"/>
      <c r="AS21" s="169"/>
      <c r="AT21" s="167">
        <v>20000</v>
      </c>
      <c r="AU21" s="168"/>
      <c r="AV21" s="168"/>
      <c r="AW21" s="169"/>
      <c r="AX21" s="167">
        <v>20000</v>
      </c>
      <c r="AY21" s="168"/>
      <c r="AZ21" s="168"/>
      <c r="BA21" s="168"/>
      <c r="BB21" s="170">
        <f>SUM(F21:BA21)</f>
        <v>240000</v>
      </c>
      <c r="BC21" s="171"/>
      <c r="BD21" s="171"/>
      <c r="BE21" s="172"/>
    </row>
    <row r="22" spans="1:57" ht="27" customHeight="1">
      <c r="A22" s="181" t="s">
        <v>105</v>
      </c>
      <c r="B22" s="182"/>
      <c r="C22" s="182"/>
      <c r="D22" s="182"/>
      <c r="E22" s="183"/>
      <c r="F22" s="167">
        <v>25000</v>
      </c>
      <c r="G22" s="168"/>
      <c r="H22" s="168"/>
      <c r="I22" s="169"/>
      <c r="J22" s="167">
        <v>25000</v>
      </c>
      <c r="K22" s="168"/>
      <c r="L22" s="168"/>
      <c r="M22" s="169"/>
      <c r="N22" s="167">
        <v>25000</v>
      </c>
      <c r="O22" s="168"/>
      <c r="P22" s="168"/>
      <c r="Q22" s="169"/>
      <c r="R22" s="167">
        <v>25000</v>
      </c>
      <c r="S22" s="168"/>
      <c r="T22" s="168"/>
      <c r="U22" s="169"/>
      <c r="V22" s="167">
        <v>25000</v>
      </c>
      <c r="W22" s="168"/>
      <c r="X22" s="168"/>
      <c r="Y22" s="169"/>
      <c r="Z22" s="167">
        <v>25000</v>
      </c>
      <c r="AA22" s="168"/>
      <c r="AB22" s="168"/>
      <c r="AC22" s="169"/>
      <c r="AD22" s="167">
        <v>25000</v>
      </c>
      <c r="AE22" s="168"/>
      <c r="AF22" s="168"/>
      <c r="AG22" s="169"/>
      <c r="AH22" s="167">
        <v>25000</v>
      </c>
      <c r="AI22" s="168"/>
      <c r="AJ22" s="168"/>
      <c r="AK22" s="169"/>
      <c r="AL22" s="167">
        <v>25000</v>
      </c>
      <c r="AM22" s="168"/>
      <c r="AN22" s="168"/>
      <c r="AO22" s="169"/>
      <c r="AP22" s="167">
        <v>25000</v>
      </c>
      <c r="AQ22" s="168"/>
      <c r="AR22" s="168"/>
      <c r="AS22" s="169"/>
      <c r="AT22" s="167">
        <v>25000</v>
      </c>
      <c r="AU22" s="168"/>
      <c r="AV22" s="168"/>
      <c r="AW22" s="169"/>
      <c r="AX22" s="167">
        <v>25000</v>
      </c>
      <c r="AY22" s="168"/>
      <c r="AZ22" s="168"/>
      <c r="BA22" s="169"/>
      <c r="BB22" s="170">
        <f>SUM(F22:BA22)</f>
        <v>300000</v>
      </c>
      <c r="BC22" s="171"/>
      <c r="BD22" s="171"/>
      <c r="BE22" s="172"/>
    </row>
    <row r="23" spans="1:57" ht="27" customHeight="1">
      <c r="A23" s="173" t="s">
        <v>108</v>
      </c>
      <c r="B23" s="174"/>
      <c r="C23" s="174"/>
      <c r="D23" s="174"/>
      <c r="E23" s="174"/>
      <c r="F23" s="175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7">
        <f>MIN(BB21,BB22,240000)</f>
        <v>240000</v>
      </c>
      <c r="BC23" s="178"/>
      <c r="BD23" s="178"/>
      <c r="BE23" s="179"/>
    </row>
    <row r="24" spans="1:57" ht="27" customHeight="1">
      <c r="A24" s="173" t="s">
        <v>106</v>
      </c>
      <c r="B24" s="174"/>
      <c r="C24" s="174"/>
      <c r="D24" s="174"/>
      <c r="E24" s="174"/>
      <c r="F24" s="175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80">
        <f>ROUNDDOWN(BB23*1/2,-2)</f>
        <v>120000</v>
      </c>
      <c r="BC24" s="180"/>
      <c r="BD24" s="180"/>
      <c r="BE24" s="180"/>
    </row>
    <row r="25" ht="22.5" customHeight="1"/>
    <row r="26" spans="1:57" ht="22.5" customHeight="1">
      <c r="A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6:54" ht="19.5" customHeight="1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T27" s="3"/>
      <c r="AU27" s="3"/>
      <c r="AV27" s="3"/>
      <c r="AX27" s="3"/>
      <c r="AZ27" s="3"/>
      <c r="BB27" s="3"/>
    </row>
    <row r="28" spans="1:57" s="3" customFormat="1" ht="13.5">
      <c r="A28" s="2"/>
      <c r="B28" s="39"/>
      <c r="C28" s="39"/>
      <c r="D28" s="3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</sheetData>
  <sheetProtection/>
  <mergeCells count="94">
    <mergeCell ref="AY2:AZ2"/>
    <mergeCell ref="BB2:BC2"/>
    <mergeCell ref="E5:G5"/>
    <mergeCell ref="H5:J5"/>
    <mergeCell ref="K5:M5"/>
    <mergeCell ref="N5:AV5"/>
    <mergeCell ref="AL8:AO9"/>
    <mergeCell ref="AP8:BE9"/>
    <mergeCell ref="AL10:AO11"/>
    <mergeCell ref="AP10:BE11"/>
    <mergeCell ref="AB12:AC12"/>
    <mergeCell ref="A13:Z13"/>
    <mergeCell ref="AC13:BA13"/>
    <mergeCell ref="A14:C14"/>
    <mergeCell ref="D14:M14"/>
    <mergeCell ref="N14:R14"/>
    <mergeCell ref="S14:T14"/>
    <mergeCell ref="AC14:AF14"/>
    <mergeCell ref="AG14:AO14"/>
    <mergeCell ref="AP14:AT14"/>
    <mergeCell ref="AU14:AZ14"/>
    <mergeCell ref="A15:C15"/>
    <mergeCell ref="D15:F15"/>
    <mergeCell ref="G15:L15"/>
    <mergeCell ref="N15:O16"/>
    <mergeCell ref="P15:R15"/>
    <mergeCell ref="S15:T15"/>
    <mergeCell ref="AC15:AF15"/>
    <mergeCell ref="AG15:AO15"/>
    <mergeCell ref="AP15:AT15"/>
    <mergeCell ref="AU15:AZ15"/>
    <mergeCell ref="A16:C16"/>
    <mergeCell ref="D16:F16"/>
    <mergeCell ref="G16:L16"/>
    <mergeCell ref="P16:R16"/>
    <mergeCell ref="S16:T16"/>
    <mergeCell ref="AC16:AD17"/>
    <mergeCell ref="AE16:AG16"/>
    <mergeCell ref="AH16:AI16"/>
    <mergeCell ref="AP16:AT16"/>
    <mergeCell ref="AU16:AZ16"/>
    <mergeCell ref="S17:T17"/>
    <mergeCell ref="AE17:AG17"/>
    <mergeCell ref="AH17:AI17"/>
    <mergeCell ref="AP17:AT17"/>
    <mergeCell ref="AU17:AZ17"/>
    <mergeCell ref="A20:E20"/>
    <mergeCell ref="F20:I20"/>
    <mergeCell ref="J20:M20"/>
    <mergeCell ref="N20:Q20"/>
    <mergeCell ref="R20:U20"/>
    <mergeCell ref="V20:Y20"/>
    <mergeCell ref="Z20:AC20"/>
    <mergeCell ref="AD20:AG20"/>
    <mergeCell ref="AH20:AK20"/>
    <mergeCell ref="AL20:AO20"/>
    <mergeCell ref="AP20:AS20"/>
    <mergeCell ref="AT20:AW20"/>
    <mergeCell ref="AX20:BA20"/>
    <mergeCell ref="BB20:BE20"/>
    <mergeCell ref="A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T21:AW21"/>
    <mergeCell ref="AX21:BA21"/>
    <mergeCell ref="BB21:BE21"/>
    <mergeCell ref="AH22:AK22"/>
    <mergeCell ref="AL22:AO22"/>
    <mergeCell ref="AP22:AS22"/>
    <mergeCell ref="AT22:AW22"/>
    <mergeCell ref="A22:E22"/>
    <mergeCell ref="F22:I22"/>
    <mergeCell ref="J22:M22"/>
    <mergeCell ref="N22:Q22"/>
    <mergeCell ref="R22:U22"/>
    <mergeCell ref="V22:Y22"/>
    <mergeCell ref="AX22:BA22"/>
    <mergeCell ref="BB22:BE22"/>
    <mergeCell ref="A23:E23"/>
    <mergeCell ref="F23:BA23"/>
    <mergeCell ref="BB23:BE23"/>
    <mergeCell ref="A24:E24"/>
    <mergeCell ref="F24:BA24"/>
    <mergeCell ref="BB24:BE24"/>
    <mergeCell ref="Z22:AC22"/>
    <mergeCell ref="AD22:AG22"/>
  </mergeCells>
  <printOptions horizontalCentered="1" verticalCentered="1"/>
  <pageMargins left="0.31496062992125984" right="0.31496062992125984" top="0.5118110236220472" bottom="0.2755905511811024" header="0.31496062992125984" footer="0.31496062992125984"/>
  <pageSetup blackAndWhite="1" fitToHeight="1" fitToWidth="1" horizontalDpi="600" verticalDpi="600" orientation="landscape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8"/>
  <sheetViews>
    <sheetView tabSelected="1" view="pageBreakPreview" zoomScale="85" zoomScaleNormal="85" zoomScaleSheetLayoutView="85" zoomScalePageLayoutView="0" workbookViewId="0" topLeftCell="A7">
      <selection activeCell="BD15" sqref="BD15"/>
    </sheetView>
  </sheetViews>
  <sheetFormatPr defaultColWidth="9.00390625" defaultRowHeight="13.5"/>
  <cols>
    <col min="1" max="1" width="3.125" style="2" customWidth="1"/>
    <col min="2" max="4" width="3.50390625" style="39" customWidth="1"/>
    <col min="5" max="5" width="3.50390625" style="2" customWidth="1"/>
    <col min="6" max="57" width="2.75390625" style="2" customWidth="1"/>
    <col min="58" max="58" width="3.625" style="2" customWidth="1"/>
    <col min="59" max="59" width="7.75390625" style="2" customWidth="1"/>
    <col min="60" max="16384" width="9.00390625" style="2" customWidth="1"/>
  </cols>
  <sheetData>
    <row r="1" ht="18" customHeight="1">
      <c r="A1" s="1" t="s">
        <v>87</v>
      </c>
    </row>
    <row r="2" spans="1:64" ht="15">
      <c r="A2" s="40"/>
      <c r="B2" s="2"/>
      <c r="AT2" s="41"/>
      <c r="AU2" s="41"/>
      <c r="AV2" s="41"/>
      <c r="AW2" s="41"/>
      <c r="AX2" s="41"/>
      <c r="AY2" s="250">
        <v>3</v>
      </c>
      <c r="AZ2" s="250"/>
      <c r="BA2" s="41" t="s">
        <v>81</v>
      </c>
      <c r="BB2" s="250">
        <v>3</v>
      </c>
      <c r="BC2" s="250"/>
      <c r="BD2" s="41" t="s">
        <v>82</v>
      </c>
      <c r="BE2" s="41"/>
      <c r="BI2" s="42"/>
      <c r="BJ2" s="42"/>
      <c r="BK2" s="42"/>
      <c r="BL2" s="42"/>
    </row>
    <row r="3" spans="30:57" ht="13.5">
      <c r="AD3" s="3"/>
      <c r="AE3" s="3"/>
      <c r="AF3" s="3"/>
      <c r="AG3" s="3"/>
      <c r="AT3" s="41"/>
      <c r="AU3" s="41"/>
      <c r="AV3" s="41"/>
      <c r="AW3" s="43"/>
      <c r="AX3" s="43"/>
      <c r="AY3" s="41"/>
      <c r="AZ3" s="43"/>
      <c r="BA3" s="43"/>
      <c r="BB3" s="41"/>
      <c r="BC3" s="43"/>
      <c r="BD3" s="43"/>
      <c r="BE3" s="41"/>
    </row>
    <row r="4" spans="30:57" ht="13.5">
      <c r="AD4" s="3"/>
      <c r="AE4" s="3"/>
      <c r="AF4" s="3"/>
      <c r="AG4" s="3"/>
      <c r="AT4" s="41"/>
      <c r="AU4" s="41"/>
      <c r="AV4" s="41"/>
      <c r="AW4" s="43"/>
      <c r="AX4" s="43"/>
      <c r="AY4" s="41"/>
      <c r="AZ4" s="43"/>
      <c r="BA4" s="43"/>
      <c r="BB4" s="41"/>
      <c r="BC4" s="43"/>
      <c r="BD4" s="43"/>
      <c r="BE4" s="41"/>
    </row>
    <row r="5" spans="5:60" ht="23.25" customHeight="1">
      <c r="E5" s="251" t="s">
        <v>79</v>
      </c>
      <c r="F5" s="251"/>
      <c r="G5" s="251"/>
      <c r="H5" s="252">
        <v>2</v>
      </c>
      <c r="I5" s="252"/>
      <c r="J5" s="252"/>
      <c r="K5" s="251" t="s">
        <v>80</v>
      </c>
      <c r="L5" s="251"/>
      <c r="M5" s="251"/>
      <c r="N5" s="251" t="s">
        <v>107</v>
      </c>
      <c r="O5" s="251"/>
      <c r="P5" s="251"/>
      <c r="Q5" s="251"/>
      <c r="R5" s="251"/>
      <c r="S5" s="25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251"/>
      <c r="AW5" s="44"/>
      <c r="AX5" s="44"/>
      <c r="AY5" s="41"/>
      <c r="AZ5" s="41"/>
      <c r="BA5" s="41"/>
      <c r="BB5" s="41"/>
      <c r="BC5" s="41"/>
      <c r="BD5" s="41"/>
      <c r="BE5" s="41"/>
      <c r="BH5" s="2" t="s">
        <v>85</v>
      </c>
    </row>
    <row r="6" spans="5:60" ht="11.25" customHeight="1"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2" t="s">
        <v>86</v>
      </c>
    </row>
    <row r="7" spans="5:59" ht="11.25" customHeight="1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2:57" ht="17.25" customHeight="1">
      <c r="B8" s="2"/>
      <c r="C8" s="2"/>
      <c r="D8" s="2"/>
      <c r="AL8" s="226" t="s">
        <v>88</v>
      </c>
      <c r="AM8" s="227"/>
      <c r="AN8" s="227"/>
      <c r="AO8" s="228"/>
      <c r="AP8" s="242" t="s">
        <v>83</v>
      </c>
      <c r="AQ8" s="243"/>
      <c r="AR8" s="243"/>
      <c r="AS8" s="243"/>
      <c r="AT8" s="243"/>
      <c r="AU8" s="243"/>
      <c r="AV8" s="243"/>
      <c r="AW8" s="243"/>
      <c r="AX8" s="243"/>
      <c r="AY8" s="243"/>
      <c r="AZ8" s="243"/>
      <c r="BA8" s="243"/>
      <c r="BB8" s="243"/>
      <c r="BC8" s="243"/>
      <c r="BD8" s="243"/>
      <c r="BE8" s="244"/>
    </row>
    <row r="9" spans="2:57" ht="17.25" customHeight="1">
      <c r="B9" s="2"/>
      <c r="C9" s="2"/>
      <c r="D9" s="2"/>
      <c r="AL9" s="239"/>
      <c r="AM9" s="240"/>
      <c r="AN9" s="240"/>
      <c r="AO9" s="241"/>
      <c r="AP9" s="245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6"/>
      <c r="BB9" s="246"/>
      <c r="BC9" s="246"/>
      <c r="BD9" s="246"/>
      <c r="BE9" s="247"/>
    </row>
    <row r="10" spans="2:57" ht="17.25" customHeight="1">
      <c r="B10" s="2"/>
      <c r="C10" s="2"/>
      <c r="D10" s="2"/>
      <c r="AL10" s="187" t="s">
        <v>89</v>
      </c>
      <c r="AM10" s="187"/>
      <c r="AN10" s="187"/>
      <c r="AO10" s="187"/>
      <c r="AP10" s="242" t="s">
        <v>84</v>
      </c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4"/>
    </row>
    <row r="11" spans="2:57" ht="17.25" customHeight="1">
      <c r="B11" s="2"/>
      <c r="C11" s="2"/>
      <c r="D11" s="2"/>
      <c r="AL11" s="187"/>
      <c r="AM11" s="187"/>
      <c r="AN11" s="187"/>
      <c r="AO11" s="187"/>
      <c r="AP11" s="245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6"/>
      <c r="BB11" s="246"/>
      <c r="BC11" s="246"/>
      <c r="BD11" s="246"/>
      <c r="BE11" s="247"/>
    </row>
    <row r="12" spans="28:29" ht="17.25" customHeight="1">
      <c r="AB12" s="248"/>
      <c r="AC12" s="248"/>
    </row>
    <row r="13" spans="1:57" ht="17.25" customHeight="1">
      <c r="A13" s="187" t="s">
        <v>90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6"/>
      <c r="AA13" s="45"/>
      <c r="AB13" s="41"/>
      <c r="AC13" s="249" t="s">
        <v>95</v>
      </c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49"/>
      <c r="BA13" s="249"/>
      <c r="BB13" s="41"/>
      <c r="BC13" s="41"/>
      <c r="BD13" s="41"/>
      <c r="BE13" s="41"/>
    </row>
    <row r="14" spans="1:57" ht="32.25" customHeight="1">
      <c r="A14" s="226" t="s">
        <v>20</v>
      </c>
      <c r="B14" s="227"/>
      <c r="C14" s="228"/>
      <c r="D14" s="229" t="s">
        <v>111</v>
      </c>
      <c r="E14" s="230"/>
      <c r="F14" s="230"/>
      <c r="G14" s="230"/>
      <c r="H14" s="230"/>
      <c r="I14" s="230"/>
      <c r="J14" s="230"/>
      <c r="K14" s="230"/>
      <c r="L14" s="230"/>
      <c r="M14" s="231"/>
      <c r="N14" s="232" t="s">
        <v>7</v>
      </c>
      <c r="O14" s="233"/>
      <c r="P14" s="233"/>
      <c r="Q14" s="233"/>
      <c r="R14" s="234"/>
      <c r="S14" s="235" t="s">
        <v>79</v>
      </c>
      <c r="T14" s="236"/>
      <c r="U14" s="72">
        <v>2</v>
      </c>
      <c r="V14" s="73" t="s">
        <v>13</v>
      </c>
      <c r="W14" s="72">
        <v>4</v>
      </c>
      <c r="X14" s="74" t="s">
        <v>15</v>
      </c>
      <c r="Y14" s="72">
        <v>1</v>
      </c>
      <c r="Z14" s="75" t="s">
        <v>16</v>
      </c>
      <c r="AA14" s="50"/>
      <c r="AB14" s="51"/>
      <c r="AC14" s="237" t="s">
        <v>96</v>
      </c>
      <c r="AD14" s="237"/>
      <c r="AE14" s="237"/>
      <c r="AF14" s="237"/>
      <c r="AG14" s="238" t="s">
        <v>113</v>
      </c>
      <c r="AH14" s="238"/>
      <c r="AI14" s="238"/>
      <c r="AJ14" s="238"/>
      <c r="AK14" s="238"/>
      <c r="AL14" s="238"/>
      <c r="AM14" s="238"/>
      <c r="AN14" s="238"/>
      <c r="AO14" s="238"/>
      <c r="AP14" s="217" t="s">
        <v>100</v>
      </c>
      <c r="AQ14" s="217"/>
      <c r="AR14" s="217"/>
      <c r="AS14" s="217"/>
      <c r="AT14" s="218"/>
      <c r="AU14" s="219"/>
      <c r="AV14" s="219"/>
      <c r="AW14" s="219"/>
      <c r="AX14" s="219"/>
      <c r="AY14" s="219"/>
      <c r="AZ14" s="220"/>
      <c r="BA14" s="71" t="s">
        <v>63</v>
      </c>
      <c r="BB14" s="53"/>
      <c r="BC14" s="54"/>
      <c r="BD14" s="54"/>
      <c r="BE14" s="54"/>
    </row>
    <row r="15" spans="1:58" ht="32.25" customHeight="1">
      <c r="A15" s="200" t="s">
        <v>91</v>
      </c>
      <c r="B15" s="200"/>
      <c r="C15" s="200"/>
      <c r="D15" s="201" t="s">
        <v>92</v>
      </c>
      <c r="E15" s="201"/>
      <c r="F15" s="202"/>
      <c r="G15" s="203">
        <v>20000</v>
      </c>
      <c r="H15" s="204"/>
      <c r="I15" s="204"/>
      <c r="J15" s="204"/>
      <c r="K15" s="204"/>
      <c r="L15" s="205"/>
      <c r="M15" s="66" t="s">
        <v>63</v>
      </c>
      <c r="N15" s="221" t="s">
        <v>69</v>
      </c>
      <c r="O15" s="221"/>
      <c r="P15" s="223" t="s">
        <v>0</v>
      </c>
      <c r="Q15" s="223"/>
      <c r="R15" s="223"/>
      <c r="S15" s="207" t="s">
        <v>79</v>
      </c>
      <c r="T15" s="208"/>
      <c r="U15" s="46">
        <v>2</v>
      </c>
      <c r="V15" s="47" t="s">
        <v>13</v>
      </c>
      <c r="W15" s="46">
        <v>4</v>
      </c>
      <c r="X15" s="48" t="s">
        <v>15</v>
      </c>
      <c r="Y15" s="46">
        <v>1</v>
      </c>
      <c r="Z15" s="49" t="s">
        <v>16</v>
      </c>
      <c r="AB15" s="51"/>
      <c r="AC15" s="224" t="s">
        <v>97</v>
      </c>
      <c r="AD15" s="224"/>
      <c r="AE15" s="224"/>
      <c r="AF15" s="224"/>
      <c r="AG15" s="225" t="s">
        <v>114</v>
      </c>
      <c r="AH15" s="225"/>
      <c r="AI15" s="225"/>
      <c r="AJ15" s="225"/>
      <c r="AK15" s="225"/>
      <c r="AL15" s="225"/>
      <c r="AM15" s="225"/>
      <c r="AN15" s="225"/>
      <c r="AO15" s="225"/>
      <c r="AP15" s="188" t="s">
        <v>102</v>
      </c>
      <c r="AQ15" s="188"/>
      <c r="AR15" s="188"/>
      <c r="AS15" s="188"/>
      <c r="AT15" s="189"/>
      <c r="AU15" s="198"/>
      <c r="AV15" s="198"/>
      <c r="AW15" s="198"/>
      <c r="AX15" s="198"/>
      <c r="AY15" s="198"/>
      <c r="AZ15" s="199"/>
      <c r="BA15" s="71" t="s">
        <v>13</v>
      </c>
      <c r="BB15" s="55"/>
      <c r="BC15" s="54"/>
      <c r="BD15" s="54"/>
      <c r="BE15" s="54"/>
      <c r="BF15" s="56"/>
    </row>
    <row r="16" spans="1:58" ht="32.25" customHeight="1">
      <c r="A16" s="200" t="s">
        <v>93</v>
      </c>
      <c r="B16" s="200"/>
      <c r="C16" s="200"/>
      <c r="D16" s="201" t="s">
        <v>112</v>
      </c>
      <c r="E16" s="201"/>
      <c r="F16" s="202"/>
      <c r="G16" s="203">
        <v>12</v>
      </c>
      <c r="H16" s="204"/>
      <c r="I16" s="204"/>
      <c r="J16" s="204"/>
      <c r="K16" s="204"/>
      <c r="L16" s="205"/>
      <c r="M16" s="66" t="s">
        <v>94</v>
      </c>
      <c r="N16" s="222"/>
      <c r="O16" s="222"/>
      <c r="P16" s="206" t="s">
        <v>1</v>
      </c>
      <c r="Q16" s="206"/>
      <c r="R16" s="206"/>
      <c r="S16" s="207" t="s">
        <v>79</v>
      </c>
      <c r="T16" s="208"/>
      <c r="U16" s="46">
        <v>5</v>
      </c>
      <c r="V16" s="47" t="s">
        <v>13</v>
      </c>
      <c r="W16" s="46">
        <v>3</v>
      </c>
      <c r="X16" s="48" t="s">
        <v>15</v>
      </c>
      <c r="Y16" s="46">
        <v>25</v>
      </c>
      <c r="Z16" s="49" t="s">
        <v>16</v>
      </c>
      <c r="AB16" s="51"/>
      <c r="AC16" s="209" t="s">
        <v>98</v>
      </c>
      <c r="AD16" s="210"/>
      <c r="AE16" s="213" t="s">
        <v>0</v>
      </c>
      <c r="AF16" s="214"/>
      <c r="AG16" s="214"/>
      <c r="AH16" s="215" t="s">
        <v>11</v>
      </c>
      <c r="AI16" s="216"/>
      <c r="AJ16" s="57"/>
      <c r="AK16" s="58" t="s">
        <v>13</v>
      </c>
      <c r="AL16" s="57"/>
      <c r="AM16" s="59" t="s">
        <v>15</v>
      </c>
      <c r="AN16" s="57"/>
      <c r="AO16" s="52" t="s">
        <v>16</v>
      </c>
      <c r="AP16" s="188" t="s">
        <v>103</v>
      </c>
      <c r="AQ16" s="188"/>
      <c r="AR16" s="188"/>
      <c r="AS16" s="188"/>
      <c r="AT16" s="189"/>
      <c r="AU16" s="190">
        <v>10000</v>
      </c>
      <c r="AV16" s="190"/>
      <c r="AW16" s="190"/>
      <c r="AX16" s="190"/>
      <c r="AY16" s="190"/>
      <c r="AZ16" s="191"/>
      <c r="BA16" s="71" t="s">
        <v>63</v>
      </c>
      <c r="BB16" s="76"/>
      <c r="BC16" s="55"/>
      <c r="BD16" s="55"/>
      <c r="BE16" s="55"/>
      <c r="BF16" s="55"/>
    </row>
    <row r="17" spans="1:59" ht="32.25" customHeight="1">
      <c r="A17" s="65"/>
      <c r="B17" s="65"/>
      <c r="C17" s="65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8"/>
      <c r="O17" s="68"/>
      <c r="P17" s="77"/>
      <c r="Q17" s="77"/>
      <c r="R17" s="77"/>
      <c r="S17" s="192"/>
      <c r="T17" s="192"/>
      <c r="U17" s="69"/>
      <c r="V17" s="70"/>
      <c r="W17" s="69"/>
      <c r="X17" s="69"/>
      <c r="Y17" s="69"/>
      <c r="Z17" s="70"/>
      <c r="AB17" s="51"/>
      <c r="AC17" s="211"/>
      <c r="AD17" s="212"/>
      <c r="AE17" s="193" t="s">
        <v>99</v>
      </c>
      <c r="AF17" s="194"/>
      <c r="AG17" s="194"/>
      <c r="AH17" s="195" t="s">
        <v>79</v>
      </c>
      <c r="AI17" s="196"/>
      <c r="AJ17" s="60"/>
      <c r="AK17" s="61" t="s">
        <v>13</v>
      </c>
      <c r="AL17" s="60"/>
      <c r="AM17" s="62" t="s">
        <v>15</v>
      </c>
      <c r="AN17" s="60"/>
      <c r="AO17" s="63" t="s">
        <v>16</v>
      </c>
      <c r="AP17" s="197" t="s">
        <v>101</v>
      </c>
      <c r="AQ17" s="197"/>
      <c r="AR17" s="197"/>
      <c r="AS17" s="197"/>
      <c r="AT17" s="197"/>
      <c r="AU17" s="190">
        <v>120000</v>
      </c>
      <c r="AV17" s="190"/>
      <c r="AW17" s="190"/>
      <c r="AX17" s="190"/>
      <c r="AY17" s="190"/>
      <c r="AZ17" s="191"/>
      <c r="BA17" s="71" t="s">
        <v>63</v>
      </c>
      <c r="BB17" s="53"/>
      <c r="BC17" s="54"/>
      <c r="BD17" s="54"/>
      <c r="BE17" s="54"/>
      <c r="BF17" s="64"/>
      <c r="BG17" s="45"/>
    </row>
    <row r="18" spans="33:58" ht="8.25" customHeight="1">
      <c r="AG18" s="45"/>
      <c r="BF18" s="45"/>
    </row>
    <row r="19" spans="2:4" ht="15.75" customHeight="1">
      <c r="B19" s="2"/>
      <c r="C19" s="2"/>
      <c r="D19" s="2"/>
    </row>
    <row r="20" spans="1:57" ht="27" customHeight="1">
      <c r="A20" s="187"/>
      <c r="B20" s="187"/>
      <c r="C20" s="187"/>
      <c r="D20" s="187"/>
      <c r="E20" s="187"/>
      <c r="F20" s="184" t="s">
        <v>70</v>
      </c>
      <c r="G20" s="185"/>
      <c r="H20" s="185"/>
      <c r="I20" s="186"/>
      <c r="J20" s="184" t="s">
        <v>71</v>
      </c>
      <c r="K20" s="185"/>
      <c r="L20" s="185"/>
      <c r="M20" s="186"/>
      <c r="N20" s="184" t="s">
        <v>72</v>
      </c>
      <c r="O20" s="185"/>
      <c r="P20" s="185"/>
      <c r="Q20" s="186"/>
      <c r="R20" s="184" t="s">
        <v>73</v>
      </c>
      <c r="S20" s="185"/>
      <c r="T20" s="185"/>
      <c r="U20" s="186"/>
      <c r="V20" s="184" t="s">
        <v>74</v>
      </c>
      <c r="W20" s="185"/>
      <c r="X20" s="185"/>
      <c r="Y20" s="186"/>
      <c r="Z20" s="184" t="s">
        <v>75</v>
      </c>
      <c r="AA20" s="185"/>
      <c r="AB20" s="185"/>
      <c r="AC20" s="186"/>
      <c r="AD20" s="184" t="s">
        <v>2</v>
      </c>
      <c r="AE20" s="185"/>
      <c r="AF20" s="185"/>
      <c r="AG20" s="186"/>
      <c r="AH20" s="184" t="s">
        <v>3</v>
      </c>
      <c r="AI20" s="185"/>
      <c r="AJ20" s="185"/>
      <c r="AK20" s="186"/>
      <c r="AL20" s="184" t="s">
        <v>4</v>
      </c>
      <c r="AM20" s="185"/>
      <c r="AN20" s="185"/>
      <c r="AO20" s="186"/>
      <c r="AP20" s="184" t="s">
        <v>76</v>
      </c>
      <c r="AQ20" s="185"/>
      <c r="AR20" s="185"/>
      <c r="AS20" s="186"/>
      <c r="AT20" s="184" t="s">
        <v>77</v>
      </c>
      <c r="AU20" s="185"/>
      <c r="AV20" s="185"/>
      <c r="AW20" s="186"/>
      <c r="AX20" s="184" t="s">
        <v>78</v>
      </c>
      <c r="AY20" s="185"/>
      <c r="AZ20" s="185"/>
      <c r="BA20" s="185"/>
      <c r="BB20" s="184" t="s">
        <v>5</v>
      </c>
      <c r="BC20" s="185"/>
      <c r="BD20" s="185"/>
      <c r="BE20" s="186"/>
    </row>
    <row r="21" spans="1:57" ht="27" customHeight="1">
      <c r="A21" s="181" t="s">
        <v>104</v>
      </c>
      <c r="B21" s="182"/>
      <c r="C21" s="182"/>
      <c r="D21" s="182"/>
      <c r="E21" s="183"/>
      <c r="F21" s="167">
        <v>10000</v>
      </c>
      <c r="G21" s="168"/>
      <c r="H21" s="168"/>
      <c r="I21" s="169"/>
      <c r="J21" s="167">
        <v>10000</v>
      </c>
      <c r="K21" s="168"/>
      <c r="L21" s="168"/>
      <c r="M21" s="169"/>
      <c r="N21" s="167">
        <v>10000</v>
      </c>
      <c r="O21" s="168"/>
      <c r="P21" s="168"/>
      <c r="Q21" s="169"/>
      <c r="R21" s="167">
        <v>10000</v>
      </c>
      <c r="S21" s="168"/>
      <c r="T21" s="168"/>
      <c r="U21" s="169"/>
      <c r="V21" s="167">
        <v>10000</v>
      </c>
      <c r="W21" s="168"/>
      <c r="X21" s="168"/>
      <c r="Y21" s="169"/>
      <c r="Z21" s="167">
        <v>10000</v>
      </c>
      <c r="AA21" s="168"/>
      <c r="AB21" s="168"/>
      <c r="AC21" s="169"/>
      <c r="AD21" s="167">
        <v>10000</v>
      </c>
      <c r="AE21" s="168"/>
      <c r="AF21" s="168"/>
      <c r="AG21" s="169"/>
      <c r="AH21" s="167">
        <v>10000</v>
      </c>
      <c r="AI21" s="168"/>
      <c r="AJ21" s="168"/>
      <c r="AK21" s="169"/>
      <c r="AL21" s="167">
        <v>10000</v>
      </c>
      <c r="AM21" s="168"/>
      <c r="AN21" s="168"/>
      <c r="AO21" s="169"/>
      <c r="AP21" s="167">
        <v>10000</v>
      </c>
      <c r="AQ21" s="168"/>
      <c r="AR21" s="168"/>
      <c r="AS21" s="169"/>
      <c r="AT21" s="167">
        <v>10000</v>
      </c>
      <c r="AU21" s="168"/>
      <c r="AV21" s="168"/>
      <c r="AW21" s="169"/>
      <c r="AX21" s="167">
        <v>10000</v>
      </c>
      <c r="AY21" s="168"/>
      <c r="AZ21" s="168"/>
      <c r="BA21" s="169"/>
      <c r="BB21" s="170">
        <f>SUM(F21:BA21)</f>
        <v>120000</v>
      </c>
      <c r="BC21" s="171"/>
      <c r="BD21" s="171"/>
      <c r="BE21" s="172"/>
    </row>
    <row r="22" spans="1:57" ht="27" customHeight="1">
      <c r="A22" s="181" t="s">
        <v>105</v>
      </c>
      <c r="B22" s="182"/>
      <c r="C22" s="182"/>
      <c r="D22" s="182"/>
      <c r="E22" s="183"/>
      <c r="F22" s="167">
        <v>10000</v>
      </c>
      <c r="G22" s="168"/>
      <c r="H22" s="168"/>
      <c r="I22" s="169"/>
      <c r="J22" s="167">
        <v>10000</v>
      </c>
      <c r="K22" s="168"/>
      <c r="L22" s="168"/>
      <c r="M22" s="169"/>
      <c r="N22" s="167">
        <v>10000</v>
      </c>
      <c r="O22" s="168"/>
      <c r="P22" s="168"/>
      <c r="Q22" s="169"/>
      <c r="R22" s="167">
        <v>10000</v>
      </c>
      <c r="S22" s="168"/>
      <c r="T22" s="168"/>
      <c r="U22" s="169"/>
      <c r="V22" s="167">
        <v>10000</v>
      </c>
      <c r="W22" s="168"/>
      <c r="X22" s="168"/>
      <c r="Y22" s="169"/>
      <c r="Z22" s="167">
        <v>10000</v>
      </c>
      <c r="AA22" s="168"/>
      <c r="AB22" s="168"/>
      <c r="AC22" s="169"/>
      <c r="AD22" s="167">
        <v>10000</v>
      </c>
      <c r="AE22" s="168"/>
      <c r="AF22" s="168"/>
      <c r="AG22" s="169"/>
      <c r="AH22" s="167">
        <v>10000</v>
      </c>
      <c r="AI22" s="168"/>
      <c r="AJ22" s="168"/>
      <c r="AK22" s="169"/>
      <c r="AL22" s="167">
        <v>10000</v>
      </c>
      <c r="AM22" s="168"/>
      <c r="AN22" s="168"/>
      <c r="AO22" s="169"/>
      <c r="AP22" s="167">
        <v>10000</v>
      </c>
      <c r="AQ22" s="168"/>
      <c r="AR22" s="168"/>
      <c r="AS22" s="169"/>
      <c r="AT22" s="167">
        <v>10000</v>
      </c>
      <c r="AU22" s="168"/>
      <c r="AV22" s="168"/>
      <c r="AW22" s="169"/>
      <c r="AX22" s="167">
        <v>10000</v>
      </c>
      <c r="AY22" s="168"/>
      <c r="AZ22" s="168"/>
      <c r="BA22" s="169"/>
      <c r="BB22" s="170">
        <f>SUM(F22:BA22)</f>
        <v>120000</v>
      </c>
      <c r="BC22" s="171"/>
      <c r="BD22" s="171"/>
      <c r="BE22" s="172"/>
    </row>
    <row r="23" spans="1:57" ht="27" customHeight="1">
      <c r="A23" s="173" t="s">
        <v>108</v>
      </c>
      <c r="B23" s="174"/>
      <c r="C23" s="174"/>
      <c r="D23" s="174"/>
      <c r="E23" s="174"/>
      <c r="F23" s="175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77">
        <f>MIN(BB21,BB22,240000)</f>
        <v>120000</v>
      </c>
      <c r="BC23" s="178"/>
      <c r="BD23" s="178"/>
      <c r="BE23" s="179"/>
    </row>
    <row r="24" spans="1:57" ht="27" customHeight="1">
      <c r="A24" s="173" t="s">
        <v>106</v>
      </c>
      <c r="B24" s="174"/>
      <c r="C24" s="174"/>
      <c r="D24" s="174"/>
      <c r="E24" s="174"/>
      <c r="F24" s="175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/>
      <c r="BB24" s="180">
        <f>ROUNDDOWN(BB23*1/2,-2)</f>
        <v>60000</v>
      </c>
      <c r="BC24" s="180"/>
      <c r="BD24" s="180"/>
      <c r="BE24" s="180"/>
    </row>
    <row r="25" ht="22.5" customHeight="1"/>
    <row r="26" spans="1:57" ht="22.5" customHeight="1">
      <c r="A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</row>
    <row r="27" spans="6:54" ht="19.5" customHeight="1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T27" s="3"/>
      <c r="AU27" s="3"/>
      <c r="AV27" s="3"/>
      <c r="AX27" s="3"/>
      <c r="AZ27" s="3"/>
      <c r="BB27" s="3"/>
    </row>
    <row r="28" spans="1:57" s="3" customFormat="1" ht="13.5">
      <c r="A28" s="2"/>
      <c r="B28" s="39"/>
      <c r="C28" s="39"/>
      <c r="D28" s="39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</sheetData>
  <sheetProtection/>
  <mergeCells count="94">
    <mergeCell ref="AY2:AZ2"/>
    <mergeCell ref="BB2:BC2"/>
    <mergeCell ref="E5:G5"/>
    <mergeCell ref="H5:J5"/>
    <mergeCell ref="K5:M5"/>
    <mergeCell ref="N5:AV5"/>
    <mergeCell ref="AL8:AO9"/>
    <mergeCell ref="AP8:BE9"/>
    <mergeCell ref="AL10:AO11"/>
    <mergeCell ref="AP10:BE11"/>
    <mergeCell ref="AB12:AC12"/>
    <mergeCell ref="A13:Z13"/>
    <mergeCell ref="AC13:BA13"/>
    <mergeCell ref="A14:C14"/>
    <mergeCell ref="D14:M14"/>
    <mergeCell ref="N14:R14"/>
    <mergeCell ref="S14:T14"/>
    <mergeCell ref="AC14:AF14"/>
    <mergeCell ref="AG14:AO14"/>
    <mergeCell ref="AP14:AT14"/>
    <mergeCell ref="AU14:AZ14"/>
    <mergeCell ref="A15:C15"/>
    <mergeCell ref="D15:F15"/>
    <mergeCell ref="G15:L15"/>
    <mergeCell ref="N15:O16"/>
    <mergeCell ref="P15:R15"/>
    <mergeCell ref="S15:T15"/>
    <mergeCell ref="AC15:AF15"/>
    <mergeCell ref="AG15:AO15"/>
    <mergeCell ref="AP15:AT15"/>
    <mergeCell ref="AU15:AZ15"/>
    <mergeCell ref="A16:C16"/>
    <mergeCell ref="D16:F16"/>
    <mergeCell ref="G16:L16"/>
    <mergeCell ref="P16:R16"/>
    <mergeCell ref="S16:T16"/>
    <mergeCell ref="AC16:AD17"/>
    <mergeCell ref="AE16:AG16"/>
    <mergeCell ref="AH16:AI16"/>
    <mergeCell ref="AP16:AT16"/>
    <mergeCell ref="AU16:AZ16"/>
    <mergeCell ref="S17:T17"/>
    <mergeCell ref="AE17:AG17"/>
    <mergeCell ref="AH17:AI17"/>
    <mergeCell ref="AP17:AT17"/>
    <mergeCell ref="AU17:AZ17"/>
    <mergeCell ref="A20:E20"/>
    <mergeCell ref="F20:I20"/>
    <mergeCell ref="J20:M20"/>
    <mergeCell ref="N20:Q20"/>
    <mergeCell ref="R20:U20"/>
    <mergeCell ref="V20:Y20"/>
    <mergeCell ref="Z20:AC20"/>
    <mergeCell ref="AD20:AG20"/>
    <mergeCell ref="AH20:AK20"/>
    <mergeCell ref="AL20:AO20"/>
    <mergeCell ref="AP20:AS20"/>
    <mergeCell ref="AT20:AW20"/>
    <mergeCell ref="AX20:BA20"/>
    <mergeCell ref="BB20:BE20"/>
    <mergeCell ref="A21:E21"/>
    <mergeCell ref="F21:I21"/>
    <mergeCell ref="J21:M21"/>
    <mergeCell ref="N21:Q21"/>
    <mergeCell ref="R21:U21"/>
    <mergeCell ref="V21:Y21"/>
    <mergeCell ref="Z21:AC21"/>
    <mergeCell ref="AD21:AG21"/>
    <mergeCell ref="AH21:AK21"/>
    <mergeCell ref="AL21:AO21"/>
    <mergeCell ref="AP21:AS21"/>
    <mergeCell ref="AT21:AW21"/>
    <mergeCell ref="AX21:BA21"/>
    <mergeCell ref="BB21:BE21"/>
    <mergeCell ref="AH22:AK22"/>
    <mergeCell ref="AL22:AO22"/>
    <mergeCell ref="AP22:AS22"/>
    <mergeCell ref="AT22:AW22"/>
    <mergeCell ref="A22:E22"/>
    <mergeCell ref="F22:I22"/>
    <mergeCell ref="J22:M22"/>
    <mergeCell ref="N22:Q22"/>
    <mergeCell ref="R22:U22"/>
    <mergeCell ref="V22:Y22"/>
    <mergeCell ref="AX22:BA22"/>
    <mergeCell ref="BB22:BE22"/>
    <mergeCell ref="A23:E23"/>
    <mergeCell ref="F23:BA23"/>
    <mergeCell ref="BB23:BE23"/>
    <mergeCell ref="A24:E24"/>
    <mergeCell ref="F24:BA24"/>
    <mergeCell ref="BB24:BE24"/>
    <mergeCell ref="Z22:AC22"/>
    <mergeCell ref="AD22:AG22"/>
  </mergeCells>
  <printOptions horizontalCentered="1" verticalCentered="1"/>
  <pageMargins left="0.31496062992125984" right="0.31496062992125984" top="0.5118110236220472" bottom="0.2755905511811024" header="0.31496062992125984" footer="0.31496062992125984"/>
  <pageSetup blackAndWhite="1"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新田 知佳</cp:lastModifiedBy>
  <cp:lastPrinted>2021-05-19T03:09:25Z</cp:lastPrinted>
  <dcterms:modified xsi:type="dcterms:W3CDTF">2021-05-19T09:09:37Z</dcterms:modified>
  <cp:category/>
  <cp:version/>
  <cp:contentType/>
  <cp:contentStatus/>
</cp:coreProperties>
</file>